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ilha Orcamentaria" sheetId="1" r:id="rId1"/>
  </sheets>
  <externalReferences>
    <externalReference r:id="rId4"/>
  </externalReferences>
  <definedNames>
    <definedName name="_xlnm.Print_Area" localSheetId="0">'Planilha Orcamentaria'!$A$1:$I$41</definedName>
  </definedNames>
  <calcPr fullCalcOnLoad="1"/>
</workbook>
</file>

<file path=xl/sharedStrings.xml><?xml version="1.0" encoding="utf-8"?>
<sst xmlns="http://schemas.openxmlformats.org/spreadsheetml/2006/main" count="99" uniqueCount="77">
  <si>
    <t>ITEM</t>
  </si>
  <si>
    <t>DESCRIÇÃO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</si>
  <si>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</si>
  <si>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</si>
  <si>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</si>
  <si>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</si>
  <si>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</si>
  <si>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</si>
  <si>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</si>
  <si>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SERVIÇOS PRELIMENARES:</t>
  </si>
  <si>
    <t>TERRAPLENAGEM:</t>
  </si>
  <si>
    <t>TRANSPORTES:</t>
  </si>
  <si>
    <t>(  X   )</t>
  </si>
  <si>
    <t>DRENAGEM:</t>
  </si>
  <si>
    <t>PAVIMENTAÇÂO:</t>
  </si>
  <si>
    <t>______________________________________________________</t>
  </si>
  <si>
    <t>QUANT.</t>
  </si>
  <si>
    <t>Sub-total ---------&gt;</t>
  </si>
  <si>
    <t>Marcos Paulo Madureira Lopes</t>
  </si>
  <si>
    <t>Engenheiro Civil - CREA: 224.188/D -  MG.</t>
  </si>
  <si>
    <t>ED-14763</t>
  </si>
  <si>
    <t>ISS COBRADO 5,0 %</t>
  </si>
  <si>
    <t>RO-40192</t>
  </si>
  <si>
    <t>RO-41081</t>
  </si>
  <si>
    <t>ED-51139</t>
  </si>
  <si>
    <t>RO-41337</t>
  </si>
  <si>
    <t>OBRA: CALÇAMENTO DE RUAS COM BLOCOS SEXTAVADOS DE CONCRETO</t>
  </si>
  <si>
    <t>ED-50416</t>
  </si>
  <si>
    <t>PREFEITURA MUNICIPAL DE GRÃO MOGOL</t>
  </si>
  <si>
    <t>1.0 - SEDE DO MUNCÍPIO</t>
  </si>
  <si>
    <t>1.1</t>
  </si>
  <si>
    <t>1.2</t>
  </si>
  <si>
    <t>Diego Antônio Braga Fagundes</t>
  </si>
  <si>
    <t>Prefeito Municipal de Grão Mogol/MG.</t>
  </si>
  <si>
    <t>RO-43113</t>
  </si>
  <si>
    <t>UNID.</t>
  </si>
  <si>
    <t>PREÇO UNIT. S/ LDI</t>
  </si>
  <si>
    <t>PREÇO UNIT. C/ LDI</t>
  </si>
  <si>
    <t>SINAPI</t>
  </si>
  <si>
    <t>SETOP</t>
  </si>
  <si>
    <t>99064</t>
  </si>
  <si>
    <t>SINAPI-I</t>
  </si>
  <si>
    <t>ED-28427</t>
  </si>
  <si>
    <t>LOCAÇÃO DE PAVIMENTAÇÃO. AF_10/2018</t>
  </si>
  <si>
    <t>ESCAVAÇÃO E CARGA COM TRATOR E CARREGADEIRA (MATERIAL DE 1ª CATEGORIA)</t>
  </si>
  <si>
    <t>REGULARIZAÇÃO DO SUB-LEITO (PROCTOR NORMAL)</t>
  </si>
  <si>
    <t xml:space="preserve">BASE DE SOLO SEM MISTURA, COMPACTADA NA ENERGIA DO PROCTORINTERMEDIÁRIO (EXECUÇÃO, INCLUINDO ESCAVAÇÃO, CARGA, DESCARGA, ESPALHAMENTO, UMIDECIMENTO E COMPACTAÇÃO DO MATERIAL; EXCLUI AQUISIÇÃO E TRANSPORTE DO MATERIAL)
</t>
  </si>
  <si>
    <t>CASCALHO DE CAVA</t>
  </si>
  <si>
    <t>EXECUÇÃO DE PAVIMENTO INTERTRAVADO EM BLOCO SEXTAVADO, ESPESSURA 8CM, FCK 35MPA, INCLUINDO FORNECIMENTO E TRANSPORTE DE TODOS OS MATERIAIS E COLCHÃO DE ASSENTAMENTO COM ESPESSURA 6CM</t>
  </si>
  <si>
    <t>GUIA DE MEIO-FIO, EM CONCRETO COM FCK 20MPA, PRÉ-MOLDADA, MFC-01 PADRÃO DER-MG, DIMENSÕES (12X16,7X35) CM , EXCLUSIVE SARJETA, INCLUSIVE ESCAVAÇÃO, APILOAMENTO E TRANSPORTE COM RETIRADA DO MATERIAL ESCAVADO (EMCAÇAMBA)</t>
  </si>
  <si>
    <t>SARJETA DE CONCRETO URBANO (SCU), TIPO 2, COM FCK 15 MPA, LARGURA DE 50CM COM INCLINAÇÃO DE 15%, ESP. 7CM, PADRÃO DER-MG, EXCLUSIVE MEIO-FIO, INCLUSIVE ESCAVAÇÃO, APILAOMENTO E TRANSPORTE COM RETIRADA DO MATERIAL
ESCAVADO (EM CAÇAMBA)</t>
  </si>
  <si>
    <t>FORNECIMENTO E COLOCAÇÃO DE PLACA DE OBRA EM CHAPA GALVANIZADA #26, ESP. 0,45MM, DIMENSÃO (3X1,5)M, PLOTADA COM ADESIVO VINÍLICO, AFIXADA COM REBITES 4,8X40MM, EM ESTRUTURA METÁLICA DE METALON 20X20MM, ESP.1,25MM, INCLUSIVE SUPORTE EM EUCALIPTO AUTOCLAVADO PINTADO COM TINTA PVA DUAS (2) DEMÃOS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</si>
  <si>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</si>
  <si>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</si>
  <si>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</si>
  <si>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</si>
  <si>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</si>
  <si>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</si>
  <si>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</si>
  <si>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</si>
  <si>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</si>
  <si>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FOLHA Nº: 01/01</t>
  </si>
  <si>
    <t>TOTAL GERAL DA OBRA ------------&gt;</t>
  </si>
  <si>
    <t>3.4</t>
  </si>
  <si>
    <t>RO-43473</t>
  </si>
  <si>
    <t>M</t>
  </si>
  <si>
    <t>M3</t>
  </si>
  <si>
    <t>M2</t>
  </si>
  <si>
    <t>M3xKM</t>
  </si>
  <si>
    <t>CORDÃO TRAPEZOIDAL DE CONCRETO NAS DIMENSÕES 15x12 CM E H=35 CM (FCK&gt;=35 MPA) (EXECUÇÃO, INCLUINDO O FORNECIMENTO E TRANSPORTE DE TODOS OS MATERIAIS)</t>
  </si>
  <si>
    <t>TRANSPORTE DE MATERIAL DE JAZIDA PARA CONSERVAÇÃO. DISTÂNCIA MÉDIA DE
TRANSPORTE &lt;= 10,00 KM - (Material escavado das ruas para bota-fora) (DMT = 7,60 Km)</t>
  </si>
  <si>
    <t>REGIÃO/MÊS DE REFERÊNCIA: SETOP NORTE OUTUBRO/2023 - COM DESONERAÇÃO E SINAPI/MG FEVEREIRO/2024 - COM DESONERAÇÃO</t>
  </si>
  <si>
    <t>PRAZO DE EXECUÇÃO: 120 DIAS</t>
  </si>
  <si>
    <t>PLANILHA ORÇAMENTÁRIA DE CUSTOS  - PROPOSTA 552/2024/SEGOV-MG.</t>
  </si>
  <si>
    <t>TRANSPORTE DE MATERIAL DE JAZIDA PARA CONSERVAÇÃO. DISTÂNCIA MÉDIA DE
TRANSPORTE &lt;= 10,00 KM (Material material para base) -  (DMT = 4,70 km)</t>
  </si>
  <si>
    <t>LOCAL:  RUA E, RUA F, RUA G, RUA I, RUA J E RUA ALCIDES CARIOCA - BAIRRO BANDEIRANTES - GRÃO MOGOL/MG.</t>
  </si>
  <si>
    <t>Grão Mogol/MG, 30 de abril de 2024.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</si>
</sst>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\ * #,##0.00_);_(&quot;R$&quot;\ * \(#,##0.00\);_(&quot;R$&quot;\ * &quot;-&quot;??_);_(@_)"/>
    <numFmt numFmtId="177" formatCode="&quot;R$&quot;\ #,##0.00"/>
    <numFmt numFmtId="178" formatCode="_-* #,##0.00_-;[Red]\-* #,##0.00_-;_-* &quot;-&quot;??_-;_-@_-"/>
    <numFmt numFmtId="179" formatCode="00\º\ &quot;MÊS&quot;"/>
    <numFmt numFmtId="180" formatCode="&quot;&quot;00&quot;.&quot;000&quot;.&quot;000&quot;/&quot;0000\-00"/>
    <numFmt numFmtId="181" formatCode="\(##\)\ ####\-####"/>
    <numFmt numFmtId="182" formatCode="00"/>
  </numFmts>
  <fonts count="43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4" fontId="0" fillId="0" borderId="4">
      <alignment vertical="justify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6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0" fontId="8" fillId="0" borderId="19" xfId="6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49" fontId="7" fillId="0" borderId="21" xfId="0" applyNumberFormat="1" applyFont="1" applyBorder="1" applyAlignment="1">
      <alignment horizontal="center" vertical="center" wrapText="1"/>
    </xf>
    <xf numFmtId="2" fontId="4" fillId="0" borderId="21" xfId="74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2" fontId="4" fillId="0" borderId="12" xfId="74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1" fillId="0" borderId="12" xfId="56" applyNumberFormat="1" applyFont="1" applyFill="1" applyBorder="1" applyAlignment="1">
      <alignment horizontal="left" vertical="center" wrapText="1"/>
      <protection/>
    </xf>
    <xf numFmtId="49" fontId="1" fillId="0" borderId="24" xfId="56" applyNumberFormat="1" applyFont="1" applyFill="1" applyBorder="1" applyAlignment="1">
      <alignment horizontal="left" vertical="center" wrapText="1"/>
      <protection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/>
    </xf>
    <xf numFmtId="4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8" fillId="34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14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 3 2" xfId="50"/>
    <cellStyle name="Neutro" xfId="51"/>
    <cellStyle name="Normal 10" xfId="52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ta" xfId="59"/>
    <cellStyle name="Percent" xfId="60"/>
    <cellStyle name="Porcentagem 2" xfId="61"/>
    <cellStyle name="Porcentagem 2 2" xfId="62"/>
    <cellStyle name="Ruim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3" xfId="76"/>
    <cellStyle name="Vírgula 3" xfId="77"/>
    <cellStyle name="Vírgula 4" xfId="78"/>
    <cellStyle name="Vírgula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.%20C&#193;LCULO%20CAL&#199;.%20SEDE%20GR&#195;O%20MOG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. calc."/>
      <sheetName val="Relação de Ruas"/>
    </sheetNames>
    <sheetDataSet>
      <sheetData sheetId="0">
        <row r="16">
          <cell r="D16">
            <v>1</v>
          </cell>
        </row>
        <row r="18">
          <cell r="D18">
            <v>1466.1899999999998</v>
          </cell>
        </row>
        <row r="22">
          <cell r="D22">
            <v>414.16</v>
          </cell>
        </row>
        <row r="23">
          <cell r="D23">
            <v>2761.0900000000006</v>
          </cell>
        </row>
        <row r="26">
          <cell r="D26">
            <v>414.16</v>
          </cell>
        </row>
        <row r="27">
          <cell r="D27">
            <v>414.16</v>
          </cell>
        </row>
        <row r="29">
          <cell r="D29">
            <v>2272.36</v>
          </cell>
        </row>
        <row r="37">
          <cell r="D37">
            <v>102.95000000000002</v>
          </cell>
        </row>
        <row r="47">
          <cell r="D47">
            <v>981.3200000000002</v>
          </cell>
        </row>
        <row r="56">
          <cell r="D56">
            <v>981.3200000000002</v>
          </cell>
        </row>
        <row r="59">
          <cell r="D59">
            <v>3147.62</v>
          </cell>
        </row>
        <row r="60">
          <cell r="D60">
            <v>1946.55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.28125" style="1" customWidth="1"/>
    <col min="2" max="2" width="8.421875" style="1" customWidth="1"/>
    <col min="3" max="3" width="6.421875" style="1" customWidth="1"/>
    <col min="4" max="4" width="64.7109375" style="1" customWidth="1"/>
    <col min="5" max="5" width="6.57421875" style="1" customWidth="1"/>
    <col min="6" max="6" width="8.57421875" style="1" customWidth="1"/>
    <col min="7" max="7" width="9.7109375" style="1" customWidth="1"/>
    <col min="8" max="8" width="9.57421875" style="1" customWidth="1"/>
    <col min="9" max="9" width="13.00390625" style="1" customWidth="1"/>
    <col min="10" max="10" width="9.140625" style="27" customWidth="1"/>
    <col min="11" max="16384" width="9.140625" style="1" customWidth="1"/>
  </cols>
  <sheetData>
    <row r="1" spans="1:9" ht="19.5" customHeight="1" thickBot="1">
      <c r="A1" s="68" t="s">
        <v>73</v>
      </c>
      <c r="B1" s="69"/>
      <c r="C1" s="69"/>
      <c r="D1" s="69"/>
      <c r="E1" s="69"/>
      <c r="F1" s="69"/>
      <c r="G1" s="69"/>
      <c r="H1" s="69"/>
      <c r="I1" s="70"/>
    </row>
    <row r="2" spans="1:9" ht="15" customHeight="1">
      <c r="A2" s="76" t="s">
        <v>28</v>
      </c>
      <c r="B2" s="77"/>
      <c r="C2" s="77"/>
      <c r="D2" s="77"/>
      <c r="E2" s="77"/>
      <c r="F2" s="82" t="s">
        <v>21</v>
      </c>
      <c r="G2" s="83"/>
      <c r="H2" s="78">
        <v>45412</v>
      </c>
      <c r="I2" s="79"/>
    </row>
    <row r="3" spans="1:9" ht="15" customHeight="1">
      <c r="A3" s="52" t="s">
        <v>26</v>
      </c>
      <c r="B3" s="53"/>
      <c r="C3" s="53"/>
      <c r="D3" s="53"/>
      <c r="E3" s="53"/>
      <c r="F3" s="59"/>
      <c r="G3" s="84"/>
      <c r="H3" s="80" t="s">
        <v>61</v>
      </c>
      <c r="I3" s="81"/>
    </row>
    <row r="4" spans="1:9" ht="27" customHeight="1">
      <c r="A4" s="52" t="s">
        <v>75</v>
      </c>
      <c r="B4" s="53"/>
      <c r="C4" s="53"/>
      <c r="D4" s="53"/>
      <c r="E4" s="53"/>
      <c r="F4" s="59" t="s">
        <v>8</v>
      </c>
      <c r="G4" s="60"/>
      <c r="H4" s="60"/>
      <c r="I4" s="61"/>
    </row>
    <row r="5" spans="1:9" ht="26.25" customHeight="1">
      <c r="A5" s="52" t="s">
        <v>71</v>
      </c>
      <c r="B5" s="53"/>
      <c r="C5" s="53"/>
      <c r="D5" s="53"/>
      <c r="E5" s="53"/>
      <c r="F5" s="74" t="s">
        <v>5</v>
      </c>
      <c r="G5" s="54" t="s">
        <v>3</v>
      </c>
      <c r="H5" s="18" t="s">
        <v>12</v>
      </c>
      <c r="I5" s="19" t="s">
        <v>4</v>
      </c>
    </row>
    <row r="6" spans="1:9" ht="15" customHeight="1" thickBot="1">
      <c r="A6" s="72" t="s">
        <v>72</v>
      </c>
      <c r="B6" s="73"/>
      <c r="C6" s="73"/>
      <c r="D6" s="73"/>
      <c r="E6" s="73"/>
      <c r="F6" s="75"/>
      <c r="G6" s="55"/>
      <c r="H6" s="20" t="s">
        <v>6</v>
      </c>
      <c r="I6" s="21">
        <v>0.3045</v>
      </c>
    </row>
    <row r="7" spans="1:9" ht="29.25" customHeight="1" thickBot="1">
      <c r="A7" s="17" t="s">
        <v>0</v>
      </c>
      <c r="B7" s="62" t="s">
        <v>2</v>
      </c>
      <c r="C7" s="63"/>
      <c r="D7" s="47" t="s">
        <v>1</v>
      </c>
      <c r="E7" s="47" t="s">
        <v>35</v>
      </c>
      <c r="F7" s="47" t="s">
        <v>16</v>
      </c>
      <c r="G7" s="48" t="s">
        <v>36</v>
      </c>
      <c r="H7" s="48" t="s">
        <v>37</v>
      </c>
      <c r="I7" s="49" t="s">
        <v>7</v>
      </c>
    </row>
    <row r="8" spans="1:9" ht="12.75" customHeight="1" thickBot="1">
      <c r="A8" s="56" t="s">
        <v>29</v>
      </c>
      <c r="B8" s="57"/>
      <c r="C8" s="57"/>
      <c r="D8" s="57"/>
      <c r="E8" s="57"/>
      <c r="F8" s="57"/>
      <c r="G8" s="57"/>
      <c r="H8" s="57"/>
      <c r="I8" s="58"/>
    </row>
    <row r="9" spans="1:9" ht="12.75" customHeight="1">
      <c r="A9" s="23">
        <v>1</v>
      </c>
      <c r="B9" s="30"/>
      <c r="C9" s="30"/>
      <c r="D9" s="41" t="s">
        <v>9</v>
      </c>
      <c r="E9" s="31"/>
      <c r="F9" s="32"/>
      <c r="G9" s="32"/>
      <c r="H9" s="32">
        <f>G9*1.3</f>
        <v>0</v>
      </c>
      <c r="I9" s="33">
        <f>F9*H9</f>
        <v>0</v>
      </c>
    </row>
    <row r="10" spans="1:11" ht="46.5" customHeight="1">
      <c r="A10" s="16" t="s">
        <v>30</v>
      </c>
      <c r="B10" s="8" t="s">
        <v>42</v>
      </c>
      <c r="C10" s="8" t="s">
        <v>39</v>
      </c>
      <c r="D10" s="42" t="s">
        <v>51</v>
      </c>
      <c r="E10" s="34" t="s">
        <v>35</v>
      </c>
      <c r="F10" s="35">
        <f>'[1]mem. calc.'!$D$16</f>
        <v>1</v>
      </c>
      <c r="G10" s="35">
        <v>1374.12</v>
      </c>
      <c r="H10" s="35">
        <f>ROUND((G10*1.3045),2)</f>
        <v>1792.54</v>
      </c>
      <c r="I10" s="36">
        <f>ROUND((F10*H10),2)</f>
        <v>1792.54</v>
      </c>
      <c r="K10" s="28"/>
    </row>
    <row r="11" spans="1:11" ht="12.75" customHeight="1">
      <c r="A11" s="16" t="s">
        <v>31</v>
      </c>
      <c r="B11" s="8" t="s">
        <v>40</v>
      </c>
      <c r="C11" s="39" t="s">
        <v>38</v>
      </c>
      <c r="D11" s="43" t="s">
        <v>43</v>
      </c>
      <c r="E11" s="34" t="s">
        <v>65</v>
      </c>
      <c r="F11" s="35">
        <f>'[1]mem. calc.'!$D$18</f>
        <v>1466.1899999999998</v>
      </c>
      <c r="G11" s="35">
        <v>0.59</v>
      </c>
      <c r="H11" s="35">
        <f aca="true" t="shared" si="0" ref="H11:H29">ROUND((G11*1.3045),2)</f>
        <v>0.77</v>
      </c>
      <c r="I11" s="36">
        <f>ROUND((F11*H11),2)</f>
        <v>1128.97</v>
      </c>
      <c r="K11" s="28"/>
    </row>
    <row r="12" spans="1:11" ht="12.75" customHeight="1">
      <c r="A12" s="16"/>
      <c r="B12" s="8"/>
      <c r="C12" s="8"/>
      <c r="D12" s="44" t="s">
        <v>17</v>
      </c>
      <c r="E12" s="34"/>
      <c r="F12" s="35"/>
      <c r="G12" s="35"/>
      <c r="H12" s="35">
        <f t="shared" si="0"/>
        <v>0</v>
      </c>
      <c r="I12" s="37">
        <f>SUM(I9:I11)</f>
        <v>2921.51</v>
      </c>
      <c r="K12" s="28"/>
    </row>
    <row r="13" spans="1:11" ht="12.75" customHeight="1">
      <c r="A13" s="11">
        <v>2</v>
      </c>
      <c r="B13" s="38"/>
      <c r="C13" s="38"/>
      <c r="D13" s="45" t="s">
        <v>10</v>
      </c>
      <c r="E13" s="13"/>
      <c r="F13" s="35"/>
      <c r="G13" s="35"/>
      <c r="H13" s="35">
        <f t="shared" si="0"/>
        <v>0</v>
      </c>
      <c r="I13" s="36">
        <f aca="true" t="shared" si="1" ref="I13:I29">ROUND((F13*H13),2)</f>
        <v>0</v>
      </c>
      <c r="K13" s="28"/>
    </row>
    <row r="14" spans="1:11" ht="12.75" customHeight="1">
      <c r="A14" s="16" t="s">
        <v>52</v>
      </c>
      <c r="B14" s="13" t="s">
        <v>22</v>
      </c>
      <c r="C14" s="13" t="s">
        <v>39</v>
      </c>
      <c r="D14" s="46" t="s">
        <v>44</v>
      </c>
      <c r="E14" s="34" t="s">
        <v>66</v>
      </c>
      <c r="F14" s="35">
        <f>'[1]mem. calc.'!$D$22</f>
        <v>414.16</v>
      </c>
      <c r="G14" s="35">
        <v>3.69</v>
      </c>
      <c r="H14" s="35">
        <f t="shared" si="0"/>
        <v>4.81</v>
      </c>
      <c r="I14" s="36">
        <f t="shared" si="1"/>
        <v>1992.11</v>
      </c>
      <c r="K14" s="28"/>
    </row>
    <row r="15" spans="1:11" ht="12.75" customHeight="1">
      <c r="A15" s="16" t="s">
        <v>53</v>
      </c>
      <c r="B15" s="13" t="s">
        <v>23</v>
      </c>
      <c r="C15" s="13" t="s">
        <v>39</v>
      </c>
      <c r="D15" s="46" t="s">
        <v>45</v>
      </c>
      <c r="E15" s="13" t="s">
        <v>67</v>
      </c>
      <c r="F15" s="35">
        <f>'[1]mem. calc.'!$D$23</f>
        <v>2761.0900000000006</v>
      </c>
      <c r="G15" s="35">
        <v>1.15</v>
      </c>
      <c r="H15" s="35">
        <f t="shared" si="0"/>
        <v>1.5</v>
      </c>
      <c r="I15" s="36">
        <f t="shared" si="1"/>
        <v>4141.64</v>
      </c>
      <c r="K15" s="28"/>
    </row>
    <row r="16" spans="1:11" ht="12.75" customHeight="1">
      <c r="A16" s="16"/>
      <c r="B16" s="9"/>
      <c r="C16" s="9"/>
      <c r="D16" s="44" t="s">
        <v>17</v>
      </c>
      <c r="E16" s="13"/>
      <c r="F16" s="35"/>
      <c r="G16" s="35"/>
      <c r="H16" s="35">
        <f t="shared" si="0"/>
        <v>0</v>
      </c>
      <c r="I16" s="37">
        <f>SUM(I13:I15)</f>
        <v>6133.75</v>
      </c>
      <c r="K16" s="28"/>
    </row>
    <row r="17" spans="1:11" ht="12.75" customHeight="1">
      <c r="A17" s="11">
        <v>3</v>
      </c>
      <c r="B17" s="38"/>
      <c r="C17" s="38"/>
      <c r="D17" s="45" t="s">
        <v>14</v>
      </c>
      <c r="E17" s="13"/>
      <c r="F17" s="35"/>
      <c r="G17" s="35"/>
      <c r="H17" s="35">
        <f t="shared" si="0"/>
        <v>0</v>
      </c>
      <c r="I17" s="36">
        <f t="shared" si="1"/>
        <v>0</v>
      </c>
      <c r="K17" s="28"/>
    </row>
    <row r="18" spans="1:11" ht="45.75" customHeight="1">
      <c r="A18" s="16" t="s">
        <v>54</v>
      </c>
      <c r="B18" s="9" t="s">
        <v>34</v>
      </c>
      <c r="C18" s="9" t="s">
        <v>39</v>
      </c>
      <c r="D18" s="50" t="s">
        <v>46</v>
      </c>
      <c r="E18" s="13" t="s">
        <v>66</v>
      </c>
      <c r="F18" s="35">
        <f>'[1]mem. calc.'!$D$26</f>
        <v>414.16</v>
      </c>
      <c r="G18" s="35">
        <v>21.47</v>
      </c>
      <c r="H18" s="35">
        <f t="shared" si="0"/>
        <v>28.01</v>
      </c>
      <c r="I18" s="36">
        <f>ROUND((F18*H18),2)</f>
        <v>11600.62</v>
      </c>
      <c r="K18" s="28"/>
    </row>
    <row r="19" spans="1:11" ht="12.75" customHeight="1">
      <c r="A19" s="16" t="s">
        <v>55</v>
      </c>
      <c r="B19" s="13">
        <v>4743</v>
      </c>
      <c r="C19" s="13" t="s">
        <v>41</v>
      </c>
      <c r="D19" s="46" t="s">
        <v>47</v>
      </c>
      <c r="E19" s="34" t="s">
        <v>66</v>
      </c>
      <c r="F19" s="35">
        <f>'[1]mem. calc.'!$D$27</f>
        <v>414.16</v>
      </c>
      <c r="G19" s="35">
        <v>73.1</v>
      </c>
      <c r="H19" s="35">
        <f t="shared" si="0"/>
        <v>95.36</v>
      </c>
      <c r="I19" s="36">
        <f>ROUND((F19*H19),2)</f>
        <v>39494.3</v>
      </c>
      <c r="K19" s="28"/>
    </row>
    <row r="20" spans="1:11" ht="35.25" customHeight="1">
      <c r="A20" s="16" t="s">
        <v>56</v>
      </c>
      <c r="B20" s="9" t="s">
        <v>27</v>
      </c>
      <c r="C20" s="9" t="s">
        <v>39</v>
      </c>
      <c r="D20" s="46" t="s">
        <v>48</v>
      </c>
      <c r="E20" s="34" t="s">
        <v>67</v>
      </c>
      <c r="F20" s="35">
        <f>'[1]mem. calc.'!$D$29</f>
        <v>2272.36</v>
      </c>
      <c r="G20" s="35">
        <v>74.95</v>
      </c>
      <c r="H20" s="35">
        <f t="shared" si="0"/>
        <v>97.77</v>
      </c>
      <c r="I20" s="36">
        <f>ROUND((F20*H20),2)</f>
        <v>222168.64</v>
      </c>
      <c r="K20" s="28"/>
    </row>
    <row r="21" spans="1:11" ht="35.25" customHeight="1">
      <c r="A21" s="16" t="s">
        <v>63</v>
      </c>
      <c r="B21" s="9" t="s">
        <v>64</v>
      </c>
      <c r="C21" s="9" t="s">
        <v>39</v>
      </c>
      <c r="D21" s="46" t="s">
        <v>69</v>
      </c>
      <c r="E21" s="34" t="s">
        <v>65</v>
      </c>
      <c r="F21" s="35">
        <f>'[1]mem. calc.'!$D$37</f>
        <v>102.95000000000002</v>
      </c>
      <c r="G21" s="35">
        <v>38.7</v>
      </c>
      <c r="H21" s="35">
        <f t="shared" si="0"/>
        <v>50.48</v>
      </c>
      <c r="I21" s="36">
        <f>ROUND((F21*H21),2)</f>
        <v>5196.92</v>
      </c>
      <c r="K21" s="28"/>
    </row>
    <row r="22" spans="1:11" ht="12.75" customHeight="1">
      <c r="A22" s="16"/>
      <c r="B22" s="13"/>
      <c r="C22" s="13"/>
      <c r="D22" s="44" t="s">
        <v>17</v>
      </c>
      <c r="E22" s="13"/>
      <c r="F22" s="35"/>
      <c r="G22" s="35"/>
      <c r="H22" s="35">
        <f t="shared" si="0"/>
        <v>0</v>
      </c>
      <c r="I22" s="37">
        <f>SUM(I17:I21)</f>
        <v>278460.48</v>
      </c>
      <c r="K22" s="28"/>
    </row>
    <row r="23" spans="1:11" ht="12.75" customHeight="1">
      <c r="A23" s="11">
        <v>4</v>
      </c>
      <c r="B23" s="38"/>
      <c r="C23" s="38"/>
      <c r="D23" s="45" t="s">
        <v>13</v>
      </c>
      <c r="E23" s="13"/>
      <c r="F23" s="35"/>
      <c r="G23" s="35"/>
      <c r="H23" s="35">
        <f t="shared" si="0"/>
        <v>0</v>
      </c>
      <c r="I23" s="36">
        <f t="shared" si="1"/>
        <v>0</v>
      </c>
      <c r="K23" s="28"/>
    </row>
    <row r="24" spans="1:11" ht="34.5" customHeight="1">
      <c r="A24" s="16" t="s">
        <v>57</v>
      </c>
      <c r="B24" s="13" t="s">
        <v>24</v>
      </c>
      <c r="C24" s="13" t="s">
        <v>39</v>
      </c>
      <c r="D24" s="46" t="s">
        <v>49</v>
      </c>
      <c r="E24" s="13" t="s">
        <v>65</v>
      </c>
      <c r="F24" s="35">
        <f>'[1]mem. calc.'!$D$47</f>
        <v>981.3200000000002</v>
      </c>
      <c r="G24" s="35">
        <v>56.42</v>
      </c>
      <c r="H24" s="35">
        <f t="shared" si="0"/>
        <v>73.6</v>
      </c>
      <c r="I24" s="36">
        <f t="shared" si="1"/>
        <v>72225.15</v>
      </c>
      <c r="K24" s="28"/>
    </row>
    <row r="25" spans="1:11" ht="46.5" customHeight="1">
      <c r="A25" s="16" t="s">
        <v>58</v>
      </c>
      <c r="B25" s="22" t="s">
        <v>20</v>
      </c>
      <c r="C25" s="22" t="s">
        <v>39</v>
      </c>
      <c r="D25" s="46" t="s">
        <v>50</v>
      </c>
      <c r="E25" s="34" t="s">
        <v>65</v>
      </c>
      <c r="F25" s="35">
        <f>'[1]mem. calc.'!$D$56</f>
        <v>981.3200000000002</v>
      </c>
      <c r="G25" s="35">
        <v>43.78</v>
      </c>
      <c r="H25" s="35">
        <f t="shared" si="0"/>
        <v>57.11</v>
      </c>
      <c r="I25" s="36">
        <f t="shared" si="1"/>
        <v>56043.19</v>
      </c>
      <c r="K25" s="28"/>
    </row>
    <row r="26" spans="1:11" ht="12.75" customHeight="1">
      <c r="A26" s="11"/>
      <c r="B26" s="10"/>
      <c r="C26" s="10"/>
      <c r="D26" s="44" t="s">
        <v>17</v>
      </c>
      <c r="E26" s="34"/>
      <c r="F26" s="35"/>
      <c r="G26" s="35"/>
      <c r="H26" s="35">
        <f t="shared" si="0"/>
        <v>0</v>
      </c>
      <c r="I26" s="37">
        <f>SUM(I23:I25)</f>
        <v>128268.34</v>
      </c>
      <c r="K26" s="28"/>
    </row>
    <row r="27" spans="1:11" ht="12.75" customHeight="1">
      <c r="A27" s="11">
        <v>5</v>
      </c>
      <c r="B27" s="38"/>
      <c r="C27" s="38"/>
      <c r="D27" s="45" t="s">
        <v>11</v>
      </c>
      <c r="E27" s="34"/>
      <c r="F27" s="35"/>
      <c r="G27" s="35"/>
      <c r="H27" s="35">
        <f t="shared" si="0"/>
        <v>0</v>
      </c>
      <c r="I27" s="36">
        <f t="shared" si="1"/>
        <v>0</v>
      </c>
      <c r="K27" s="28"/>
    </row>
    <row r="28" spans="1:11" ht="27" customHeight="1">
      <c r="A28" s="16" t="s">
        <v>59</v>
      </c>
      <c r="B28" s="8" t="s">
        <v>25</v>
      </c>
      <c r="C28" s="8" t="s">
        <v>39</v>
      </c>
      <c r="D28" s="46" t="s">
        <v>70</v>
      </c>
      <c r="E28" s="34" t="s">
        <v>68</v>
      </c>
      <c r="F28" s="35">
        <f>'[1]mem. calc.'!$D$59</f>
        <v>3147.62</v>
      </c>
      <c r="G28" s="35">
        <v>1.95</v>
      </c>
      <c r="H28" s="35">
        <f t="shared" si="0"/>
        <v>2.54</v>
      </c>
      <c r="I28" s="36">
        <f t="shared" si="1"/>
        <v>7994.95</v>
      </c>
      <c r="K28" s="28"/>
    </row>
    <row r="29" spans="1:11" ht="24.75" customHeight="1">
      <c r="A29" s="16" t="s">
        <v>60</v>
      </c>
      <c r="B29" s="8" t="s">
        <v>25</v>
      </c>
      <c r="C29" s="8" t="s">
        <v>39</v>
      </c>
      <c r="D29" s="46" t="s">
        <v>74</v>
      </c>
      <c r="E29" s="34" t="s">
        <v>68</v>
      </c>
      <c r="F29" s="35">
        <f>'[1]mem. calc.'!$D$60</f>
        <v>1946.55</v>
      </c>
      <c r="G29" s="35">
        <v>1.95</v>
      </c>
      <c r="H29" s="35">
        <f t="shared" si="0"/>
        <v>2.54</v>
      </c>
      <c r="I29" s="36">
        <f t="shared" si="1"/>
        <v>4944.24</v>
      </c>
      <c r="K29" s="28"/>
    </row>
    <row r="30" spans="1:11" ht="12.75" customHeight="1" thickBot="1">
      <c r="A30" s="16"/>
      <c r="B30" s="13"/>
      <c r="C30" s="13"/>
      <c r="D30" s="44" t="s">
        <v>17</v>
      </c>
      <c r="E30" s="34"/>
      <c r="F30" s="35"/>
      <c r="G30" s="35"/>
      <c r="H30" s="35">
        <f>ROUND((G30*1.2938),2)</f>
        <v>0</v>
      </c>
      <c r="I30" s="37">
        <f>SUM(I27:I29)</f>
        <v>12939.189999999999</v>
      </c>
      <c r="K30" s="28"/>
    </row>
    <row r="31" spans="1:9" ht="18.75" customHeight="1" thickBot="1">
      <c r="A31" s="65" t="s">
        <v>62</v>
      </c>
      <c r="B31" s="66"/>
      <c r="C31" s="66"/>
      <c r="D31" s="66"/>
      <c r="E31" s="66"/>
      <c r="F31" s="66"/>
      <c r="G31" s="66"/>
      <c r="H31" s="67"/>
      <c r="I31" s="51">
        <f>SUM(I10:I30)/2</f>
        <v>428723.26999999996</v>
      </c>
    </row>
    <row r="32" spans="1:9" ht="14.25" customHeight="1">
      <c r="A32" s="15" t="s">
        <v>76</v>
      </c>
      <c r="B32" s="14"/>
      <c r="C32" s="40"/>
      <c r="D32" s="2"/>
      <c r="E32" s="2"/>
      <c r="F32" s="24"/>
      <c r="G32" s="25"/>
      <c r="H32" s="25"/>
      <c r="I32" s="24"/>
    </row>
    <row r="33" spans="1:9" ht="11.25" customHeight="1">
      <c r="A33" s="3"/>
      <c r="B33" s="3"/>
      <c r="C33" s="3"/>
      <c r="D33" s="3"/>
      <c r="E33" s="3"/>
      <c r="F33" s="3"/>
      <c r="G33" s="3"/>
      <c r="H33" s="3"/>
      <c r="I33" s="26"/>
    </row>
    <row r="34" spans="1:9" ht="11.25" customHeight="1">
      <c r="A34" s="3"/>
      <c r="B34" s="3"/>
      <c r="C34" s="3"/>
      <c r="D34" s="3"/>
      <c r="E34" s="3"/>
      <c r="F34" s="3"/>
      <c r="G34" s="3"/>
      <c r="H34" s="3"/>
      <c r="I34" s="26"/>
    </row>
    <row r="35" spans="1:9" ht="11.25" customHeight="1">
      <c r="A35" s="3"/>
      <c r="B35" s="3"/>
      <c r="C35" s="3"/>
      <c r="D35" s="3"/>
      <c r="E35" s="3"/>
      <c r="F35" s="3"/>
      <c r="G35" s="3"/>
      <c r="H35" s="3"/>
      <c r="I35" s="26"/>
    </row>
    <row r="36" spans="1:9" ht="11.25" customHeight="1">
      <c r="A36" s="3"/>
      <c r="B36" s="3"/>
      <c r="C36" s="3"/>
      <c r="D36" s="3"/>
      <c r="E36" s="3"/>
      <c r="F36" s="3"/>
      <c r="G36" s="3"/>
      <c r="H36" s="3"/>
      <c r="I36" s="26"/>
    </row>
    <row r="37" spans="1:9" ht="11.2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1.2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1.25" customHeight="1">
      <c r="A39" s="3"/>
      <c r="B39" s="3"/>
      <c r="C39" s="3"/>
      <c r="D39" s="6"/>
      <c r="E39" s="3"/>
      <c r="F39" s="71" t="s">
        <v>15</v>
      </c>
      <c r="G39" s="71"/>
      <c r="H39" s="71"/>
      <c r="I39" s="6"/>
    </row>
    <row r="40" spans="1:9" ht="12.75">
      <c r="A40" s="4"/>
      <c r="B40" s="7"/>
      <c r="C40" s="7"/>
      <c r="D40" s="12" t="s">
        <v>18</v>
      </c>
      <c r="E40" s="3"/>
      <c r="F40" s="64" t="s">
        <v>32</v>
      </c>
      <c r="G40" s="64"/>
      <c r="H40" s="64"/>
      <c r="I40" s="64"/>
    </row>
    <row r="41" spans="1:9" ht="12.75">
      <c r="A41" s="5"/>
      <c r="B41" s="5"/>
      <c r="C41" s="5"/>
      <c r="D41" s="12" t="s">
        <v>19</v>
      </c>
      <c r="E41" s="5"/>
      <c r="F41" s="64" t="s">
        <v>33</v>
      </c>
      <c r="G41" s="64"/>
      <c r="H41" s="64"/>
      <c r="I41" s="6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ht="14.25" customHeight="1">
      <c r="I44" s="28"/>
    </row>
    <row r="45" ht="12.75">
      <c r="I45" s="28"/>
    </row>
    <row r="46" spans="8:9" ht="12.75">
      <c r="H46" s="29"/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</sheetData>
  <sheetProtection/>
  <mergeCells count="18">
    <mergeCell ref="A1:I1"/>
    <mergeCell ref="F39:H39"/>
    <mergeCell ref="A6:E6"/>
    <mergeCell ref="F5:F6"/>
    <mergeCell ref="A3:E3"/>
    <mergeCell ref="A2:E2"/>
    <mergeCell ref="H2:I2"/>
    <mergeCell ref="H3:I3"/>
    <mergeCell ref="F2:G3"/>
    <mergeCell ref="A5:E5"/>
    <mergeCell ref="A4:E4"/>
    <mergeCell ref="G5:G6"/>
    <mergeCell ref="A8:I8"/>
    <mergeCell ref="F4:I4"/>
    <mergeCell ref="B7:C7"/>
    <mergeCell ref="F41:I41"/>
    <mergeCell ref="F40:I40"/>
    <mergeCell ref="A31:H31"/>
  </mergeCells>
  <printOptions/>
  <pageMargins left="0.1968503937007874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Jose Lopes</cp:lastModifiedBy>
  <cp:lastPrinted>2024-05-22T17:56:02Z</cp:lastPrinted>
  <dcterms:created xsi:type="dcterms:W3CDTF">2006-09-22T13:55:22Z</dcterms:created>
  <dcterms:modified xsi:type="dcterms:W3CDTF">2024-05-22T17:57:51Z</dcterms:modified>
  <cp:category/>
  <cp:version/>
  <cp:contentType/>
  <cp:contentStatus/>
</cp:coreProperties>
</file>