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pc00\DADOS\Serviços\PROJETOS 2023\Grão Mogol\Creche Tipo II\"/>
    </mc:Choice>
  </mc:AlternateContent>
  <xr:revisionPtr revIDLastSave="0" documentId="13_ncr:1_{54E4592C-3871-445F-9734-2BF4BD2CC21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G" sheetId="1" r:id="rId1"/>
    <sheet name="Cronograma Físico-Financeiro" sheetId="2" r:id="rId2"/>
  </sheets>
  <externalReferences>
    <externalReference r:id="rId3"/>
  </externalReferences>
  <definedNames>
    <definedName name="_xlnm.Print_Area" localSheetId="1">'Cronograma Físico-Financeiro'!$A$1:$Y$64</definedName>
    <definedName name="_xlnm.Print_Area" localSheetId="0">MG!$A$1:$J$558</definedName>
    <definedName name="JR_PAGE_ANCHOR_0_1" localSheetId="0">MG!#REF!</definedName>
    <definedName name="JR_PAGE_ANCHOR_0_1">#REF!</definedName>
    <definedName name="JR_PAGE_ANCHOR_1_1">#REF!</definedName>
    <definedName name="JR_PAGE_ANCHOR_10_1">[1]Planilha!#REF!</definedName>
    <definedName name="JR_PAGE_ANCHOR_11_1">#REF!</definedName>
    <definedName name="JR_PAGE_ANCHOR_12_1">#REF!</definedName>
    <definedName name="JR_PAGE_ANCHOR_13_1">#REF!</definedName>
    <definedName name="JR_PAGE_ANCHOR_14_1">#REF!</definedName>
    <definedName name="JR_PAGE_ANCHOR_15_1">#REF!</definedName>
    <definedName name="JR_PAGE_ANCHOR_16_1">#REF!</definedName>
    <definedName name="JR_PAGE_ANCHOR_17_1">#REF!</definedName>
    <definedName name="JR_PAGE_ANCHOR_18_1">#REF!</definedName>
    <definedName name="JR_PAGE_ANCHOR_19_1">#REF!</definedName>
    <definedName name="JR_PAGE_ANCHOR_2_1">#REF!</definedName>
    <definedName name="JR_PAGE_ANCHOR_20_1">#REF!</definedName>
    <definedName name="JR_PAGE_ANCHOR_21_1">#REF!</definedName>
    <definedName name="JR_PAGE_ANCHOR_22_1">#REF!</definedName>
    <definedName name="JR_PAGE_ANCHOR_23_1">#REF!</definedName>
    <definedName name="JR_PAGE_ANCHOR_24_1">#REF!</definedName>
    <definedName name="JR_PAGE_ANCHOR_25_1">#REF!</definedName>
    <definedName name="JR_PAGE_ANCHOR_26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#REF!</definedName>
    <definedName name="JR_PAGE_ANCHOR_9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1cpQ/Pfd32MU6AVTQwPXN0trga5vIu2PZYGmHIBXn3w="/>
    </ext>
  </extLst>
</workbook>
</file>

<file path=xl/calcChain.xml><?xml version="1.0" encoding="utf-8"?>
<calcChain xmlns="http://schemas.openxmlformats.org/spreadsheetml/2006/main">
  <c r="E54" i="2" l="1"/>
  <c r="E52" i="2"/>
  <c r="L52" i="2" s="1"/>
  <c r="E50" i="2"/>
  <c r="X50" i="2" s="1"/>
  <c r="E48" i="2"/>
  <c r="X48" i="2" s="1"/>
  <c r="E46" i="2"/>
  <c r="E44" i="2"/>
  <c r="R44" i="2" s="1"/>
  <c r="E42" i="2"/>
  <c r="O42" i="2" s="1"/>
  <c r="E40" i="2"/>
  <c r="T40" i="2" s="1"/>
  <c r="E38" i="2"/>
  <c r="E36" i="2"/>
  <c r="E34" i="2"/>
  <c r="E32" i="2"/>
  <c r="E30" i="2"/>
  <c r="E28" i="2"/>
  <c r="E26" i="2"/>
  <c r="J26" i="2" s="1"/>
  <c r="E24" i="2"/>
  <c r="E22" i="2"/>
  <c r="E20" i="2"/>
  <c r="E18" i="2"/>
  <c r="E16" i="2"/>
  <c r="E14" i="2"/>
  <c r="W14" i="2" s="1"/>
  <c r="E12" i="2"/>
  <c r="E10" i="2"/>
  <c r="E8" i="2"/>
  <c r="Y54" i="2"/>
  <c r="Z53" i="2"/>
  <c r="C53" i="2"/>
  <c r="X52" i="2"/>
  <c r="T52" i="2"/>
  <c r="P52" i="2"/>
  <c r="H52" i="2"/>
  <c r="W52" i="2"/>
  <c r="Z51" i="2"/>
  <c r="C51" i="2"/>
  <c r="W50" i="2"/>
  <c r="T50" i="2"/>
  <c r="S50" i="2"/>
  <c r="P50" i="2"/>
  <c r="O50" i="2"/>
  <c r="L50" i="2"/>
  <c r="K50" i="2"/>
  <c r="H50" i="2"/>
  <c r="G50" i="2"/>
  <c r="V50" i="2"/>
  <c r="Z49" i="2"/>
  <c r="C49" i="2"/>
  <c r="W48" i="2"/>
  <c r="V48" i="2"/>
  <c r="T48" i="2"/>
  <c r="S48" i="2"/>
  <c r="R48" i="2"/>
  <c r="P48" i="2"/>
  <c r="O48" i="2"/>
  <c r="N48" i="2"/>
  <c r="L48" i="2"/>
  <c r="K48" i="2"/>
  <c r="J48" i="2"/>
  <c r="H48" i="2"/>
  <c r="G48" i="2"/>
  <c r="F48" i="2"/>
  <c r="Y48" i="2"/>
  <c r="Z47" i="2"/>
  <c r="C47" i="2"/>
  <c r="S46" i="2"/>
  <c r="K46" i="2"/>
  <c r="Z45" i="2"/>
  <c r="C45" i="2"/>
  <c r="X44" i="2"/>
  <c r="V44" i="2"/>
  <c r="T44" i="2"/>
  <c r="P44" i="2"/>
  <c r="N44" i="2"/>
  <c r="L44" i="2"/>
  <c r="J44" i="2"/>
  <c r="H44" i="2"/>
  <c r="F44" i="2"/>
  <c r="W44" i="2"/>
  <c r="Z43" i="2"/>
  <c r="C43" i="2"/>
  <c r="Y42" i="2"/>
  <c r="W42" i="2"/>
  <c r="Q42" i="2"/>
  <c r="I42" i="2"/>
  <c r="G42" i="2"/>
  <c r="S42" i="2"/>
  <c r="Z41" i="2"/>
  <c r="C41" i="2"/>
  <c r="X40" i="2"/>
  <c r="W40" i="2"/>
  <c r="V40" i="2"/>
  <c r="S40" i="2"/>
  <c r="R40" i="2"/>
  <c r="P40" i="2"/>
  <c r="O40" i="2"/>
  <c r="N40" i="2"/>
  <c r="L40" i="2"/>
  <c r="K40" i="2"/>
  <c r="J40" i="2"/>
  <c r="H40" i="2"/>
  <c r="G40" i="2"/>
  <c r="F40" i="2"/>
  <c r="Y40" i="2"/>
  <c r="Z39" i="2"/>
  <c r="C39" i="2"/>
  <c r="M38" i="2"/>
  <c r="O38" i="2"/>
  <c r="Z37" i="2"/>
  <c r="C37" i="2"/>
  <c r="X36" i="2"/>
  <c r="V36" i="2"/>
  <c r="T36" i="2"/>
  <c r="R36" i="2"/>
  <c r="P36" i="2"/>
  <c r="N36" i="2"/>
  <c r="L36" i="2"/>
  <c r="J36" i="2"/>
  <c r="H36" i="2"/>
  <c r="F36" i="2"/>
  <c r="W36" i="2"/>
  <c r="Z35" i="2"/>
  <c r="C35" i="2"/>
  <c r="Z33" i="2"/>
  <c r="C33" i="2"/>
  <c r="X32" i="2"/>
  <c r="W32" i="2"/>
  <c r="V32" i="2"/>
  <c r="T32" i="2"/>
  <c r="S32" i="2"/>
  <c r="R32" i="2"/>
  <c r="P32" i="2"/>
  <c r="O32" i="2"/>
  <c r="N32" i="2"/>
  <c r="L32" i="2"/>
  <c r="K32" i="2"/>
  <c r="J32" i="2"/>
  <c r="H32" i="2"/>
  <c r="G32" i="2"/>
  <c r="F32" i="2"/>
  <c r="Y32" i="2"/>
  <c r="Z31" i="2"/>
  <c r="C31" i="2"/>
  <c r="Y30" i="2"/>
  <c r="W30" i="2"/>
  <c r="T30" i="2"/>
  <c r="S30" i="2"/>
  <c r="P30" i="2"/>
  <c r="O30" i="2"/>
  <c r="L30" i="2"/>
  <c r="K30" i="2"/>
  <c r="H30" i="2"/>
  <c r="G30" i="2"/>
  <c r="X30" i="2"/>
  <c r="Z29" i="2"/>
  <c r="C29" i="2"/>
  <c r="X28" i="2"/>
  <c r="W28" i="2"/>
  <c r="V28" i="2"/>
  <c r="T28" i="2"/>
  <c r="S28" i="2"/>
  <c r="R28" i="2"/>
  <c r="P28" i="2"/>
  <c r="O28" i="2"/>
  <c r="N28" i="2"/>
  <c r="L28" i="2"/>
  <c r="K28" i="2"/>
  <c r="J28" i="2"/>
  <c r="H28" i="2"/>
  <c r="G28" i="2"/>
  <c r="F28" i="2"/>
  <c r="Y28" i="2"/>
  <c r="Z27" i="2"/>
  <c r="C27" i="2"/>
  <c r="V26" i="2"/>
  <c r="R26" i="2"/>
  <c r="N26" i="2"/>
  <c r="F26" i="2"/>
  <c r="Z25" i="2"/>
  <c r="C25" i="2"/>
  <c r="Y24" i="2"/>
  <c r="X24" i="2"/>
  <c r="T24" i="2"/>
  <c r="Q24" i="2"/>
  <c r="P24" i="2"/>
  <c r="L24" i="2"/>
  <c r="I24" i="2"/>
  <c r="H24" i="2"/>
  <c r="Z23" i="2"/>
  <c r="C23" i="2"/>
  <c r="X22" i="2"/>
  <c r="W22" i="2"/>
  <c r="T22" i="2"/>
  <c r="S22" i="2"/>
  <c r="P22" i="2"/>
  <c r="O22" i="2"/>
  <c r="L22" i="2"/>
  <c r="K22" i="2"/>
  <c r="H22" i="2"/>
  <c r="G22" i="2"/>
  <c r="V22" i="2"/>
  <c r="Z21" i="2"/>
  <c r="C21" i="2"/>
  <c r="X20" i="2"/>
  <c r="W20" i="2"/>
  <c r="V20" i="2"/>
  <c r="T20" i="2"/>
  <c r="S20" i="2"/>
  <c r="R20" i="2"/>
  <c r="P20" i="2"/>
  <c r="O20" i="2"/>
  <c r="N20" i="2"/>
  <c r="L20" i="2"/>
  <c r="K20" i="2"/>
  <c r="J20" i="2"/>
  <c r="H20" i="2"/>
  <c r="G20" i="2"/>
  <c r="F20" i="2"/>
  <c r="Y20" i="2"/>
  <c r="Z19" i="2"/>
  <c r="C19" i="2"/>
  <c r="Z17" i="2"/>
  <c r="C17" i="2"/>
  <c r="T16" i="2"/>
  <c r="Z15" i="2"/>
  <c r="C15" i="2"/>
  <c r="X14" i="2"/>
  <c r="T14" i="2"/>
  <c r="S14" i="2"/>
  <c r="P14" i="2"/>
  <c r="O14" i="2"/>
  <c r="L14" i="2"/>
  <c r="K14" i="2"/>
  <c r="H14" i="2"/>
  <c r="G14" i="2"/>
  <c r="V14" i="2"/>
  <c r="Z13" i="2"/>
  <c r="C13" i="2"/>
  <c r="X12" i="2"/>
  <c r="W12" i="2"/>
  <c r="V12" i="2"/>
  <c r="T12" i="2"/>
  <c r="S12" i="2"/>
  <c r="R12" i="2"/>
  <c r="P12" i="2"/>
  <c r="O12" i="2"/>
  <c r="N12" i="2"/>
  <c r="L12" i="2"/>
  <c r="K12" i="2"/>
  <c r="J12" i="2"/>
  <c r="H12" i="2"/>
  <c r="G12" i="2"/>
  <c r="F12" i="2"/>
  <c r="Y12" i="2"/>
  <c r="Z11" i="2"/>
  <c r="C11" i="2"/>
  <c r="W10" i="2"/>
  <c r="R10" i="2"/>
  <c r="M10" i="2"/>
  <c r="G10" i="2"/>
  <c r="Z9" i="2"/>
  <c r="C9" i="2"/>
  <c r="X8" i="2"/>
  <c r="W8" i="2"/>
  <c r="V8" i="2"/>
  <c r="T8" i="2"/>
  <c r="S8" i="2"/>
  <c r="R8" i="2"/>
  <c r="P8" i="2"/>
  <c r="O8" i="2"/>
  <c r="N8" i="2"/>
  <c r="L8" i="2"/>
  <c r="K8" i="2"/>
  <c r="J8" i="2"/>
  <c r="H8" i="2"/>
  <c r="G8" i="2"/>
  <c r="F8" i="2"/>
  <c r="Z7" i="2"/>
  <c r="C7" i="2"/>
  <c r="I548" i="1"/>
  <c r="H548" i="1"/>
  <c r="J548" i="1" s="1"/>
  <c r="I547" i="1"/>
  <c r="I546" i="1" s="1"/>
  <c r="H547" i="1"/>
  <c r="J547" i="1" s="1"/>
  <c r="J546" i="1" s="1"/>
  <c r="I545" i="1"/>
  <c r="H545" i="1"/>
  <c r="J545" i="1" s="1"/>
  <c r="I544" i="1"/>
  <c r="H544" i="1"/>
  <c r="J544" i="1" s="1"/>
  <c r="I543" i="1"/>
  <c r="H543" i="1"/>
  <c r="J543" i="1" s="1"/>
  <c r="J542" i="1"/>
  <c r="I542" i="1"/>
  <c r="H542" i="1"/>
  <c r="I541" i="1"/>
  <c r="H541" i="1"/>
  <c r="J541" i="1" s="1"/>
  <c r="I540" i="1"/>
  <c r="H540" i="1"/>
  <c r="J540" i="1" s="1"/>
  <c r="I539" i="1"/>
  <c r="H539" i="1"/>
  <c r="J539" i="1" s="1"/>
  <c r="I538" i="1"/>
  <c r="H538" i="1"/>
  <c r="J538" i="1" s="1"/>
  <c r="I537" i="1"/>
  <c r="H537" i="1"/>
  <c r="J537" i="1" s="1"/>
  <c r="I535" i="1"/>
  <c r="H535" i="1"/>
  <c r="J535" i="1" s="1"/>
  <c r="I534" i="1"/>
  <c r="H534" i="1"/>
  <c r="J534" i="1" s="1"/>
  <c r="I533" i="1"/>
  <c r="H533" i="1"/>
  <c r="J533" i="1" s="1"/>
  <c r="I532" i="1"/>
  <c r="H532" i="1"/>
  <c r="J532" i="1" s="1"/>
  <c r="I531" i="1"/>
  <c r="H531" i="1"/>
  <c r="J531" i="1" s="1"/>
  <c r="I530" i="1"/>
  <c r="H530" i="1"/>
  <c r="J530" i="1" s="1"/>
  <c r="I529" i="1"/>
  <c r="H529" i="1"/>
  <c r="J529" i="1" s="1"/>
  <c r="I528" i="1"/>
  <c r="H528" i="1"/>
  <c r="J528" i="1" s="1"/>
  <c r="I527" i="1"/>
  <c r="H527" i="1"/>
  <c r="J527" i="1" s="1"/>
  <c r="I526" i="1"/>
  <c r="H526" i="1"/>
  <c r="J526" i="1" s="1"/>
  <c r="I525" i="1"/>
  <c r="H525" i="1"/>
  <c r="J525" i="1" s="1"/>
  <c r="J524" i="1"/>
  <c r="I524" i="1"/>
  <c r="H524" i="1"/>
  <c r="I523" i="1"/>
  <c r="H523" i="1"/>
  <c r="J523" i="1" s="1"/>
  <c r="I522" i="1"/>
  <c r="H522" i="1"/>
  <c r="J522" i="1" s="1"/>
  <c r="I521" i="1"/>
  <c r="H521" i="1"/>
  <c r="J521" i="1" s="1"/>
  <c r="I519" i="1"/>
  <c r="I517" i="1" s="1"/>
  <c r="H519" i="1"/>
  <c r="J519" i="1" s="1"/>
  <c r="I518" i="1"/>
  <c r="H518" i="1"/>
  <c r="J518" i="1" s="1"/>
  <c r="J516" i="1"/>
  <c r="I516" i="1"/>
  <c r="I514" i="1" s="1"/>
  <c r="H516" i="1"/>
  <c r="I515" i="1"/>
  <c r="H515" i="1"/>
  <c r="J515" i="1" s="1"/>
  <c r="J513" i="1"/>
  <c r="I513" i="1"/>
  <c r="H513" i="1"/>
  <c r="I512" i="1"/>
  <c r="H512" i="1"/>
  <c r="J512" i="1" s="1"/>
  <c r="I511" i="1"/>
  <c r="H511" i="1"/>
  <c r="J511" i="1" s="1"/>
  <c r="J510" i="1"/>
  <c r="I510" i="1"/>
  <c r="H510" i="1"/>
  <c r="I509" i="1"/>
  <c r="H509" i="1"/>
  <c r="J509" i="1" s="1"/>
  <c r="I508" i="1"/>
  <c r="H508" i="1"/>
  <c r="J508" i="1" s="1"/>
  <c r="I506" i="1"/>
  <c r="H506" i="1"/>
  <c r="J506" i="1" s="1"/>
  <c r="I505" i="1"/>
  <c r="H505" i="1"/>
  <c r="J505" i="1" s="1"/>
  <c r="I504" i="1"/>
  <c r="H504" i="1"/>
  <c r="J504" i="1" s="1"/>
  <c r="J503" i="1" s="1"/>
  <c r="I502" i="1"/>
  <c r="H502" i="1"/>
  <c r="J502" i="1" s="1"/>
  <c r="I501" i="1"/>
  <c r="H501" i="1"/>
  <c r="J501" i="1" s="1"/>
  <c r="I499" i="1"/>
  <c r="H499" i="1"/>
  <c r="J499" i="1" s="1"/>
  <c r="I498" i="1"/>
  <c r="H498" i="1"/>
  <c r="J498" i="1" s="1"/>
  <c r="I497" i="1"/>
  <c r="H497" i="1"/>
  <c r="J497" i="1" s="1"/>
  <c r="I496" i="1"/>
  <c r="H496" i="1"/>
  <c r="J496" i="1" s="1"/>
  <c r="I495" i="1"/>
  <c r="H495" i="1"/>
  <c r="J495" i="1" s="1"/>
  <c r="I494" i="1"/>
  <c r="H494" i="1"/>
  <c r="J494" i="1" s="1"/>
  <c r="I493" i="1"/>
  <c r="I492" i="1" s="1"/>
  <c r="H493" i="1"/>
  <c r="J493" i="1" s="1"/>
  <c r="I490" i="1"/>
  <c r="H490" i="1"/>
  <c r="J490" i="1" s="1"/>
  <c r="I489" i="1"/>
  <c r="H489" i="1"/>
  <c r="J489" i="1" s="1"/>
  <c r="I488" i="1"/>
  <c r="H488" i="1"/>
  <c r="J488" i="1" s="1"/>
  <c r="I487" i="1"/>
  <c r="I486" i="1" s="1"/>
  <c r="H487" i="1"/>
  <c r="J487" i="1" s="1"/>
  <c r="I485" i="1"/>
  <c r="H485" i="1"/>
  <c r="J485" i="1" s="1"/>
  <c r="I484" i="1"/>
  <c r="H484" i="1"/>
  <c r="J484" i="1" s="1"/>
  <c r="J483" i="1"/>
  <c r="I483" i="1"/>
  <c r="H483" i="1"/>
  <c r="I482" i="1"/>
  <c r="I480" i="1" s="1"/>
  <c r="I479" i="1" s="1"/>
  <c r="H482" i="1"/>
  <c r="J482" i="1" s="1"/>
  <c r="I481" i="1"/>
  <c r="H481" i="1"/>
  <c r="J481" i="1" s="1"/>
  <c r="J478" i="1"/>
  <c r="I478" i="1"/>
  <c r="H478" i="1"/>
  <c r="I477" i="1"/>
  <c r="H477" i="1"/>
  <c r="J477" i="1" s="1"/>
  <c r="I476" i="1"/>
  <c r="H476" i="1"/>
  <c r="J476" i="1" s="1"/>
  <c r="I475" i="1"/>
  <c r="H475" i="1"/>
  <c r="J475" i="1" s="1"/>
  <c r="I474" i="1"/>
  <c r="H474" i="1"/>
  <c r="J474" i="1" s="1"/>
  <c r="J473" i="1"/>
  <c r="I473" i="1"/>
  <c r="H473" i="1"/>
  <c r="I472" i="1"/>
  <c r="H472" i="1"/>
  <c r="J472" i="1" s="1"/>
  <c r="I471" i="1"/>
  <c r="H471" i="1"/>
  <c r="J471" i="1" s="1"/>
  <c r="I470" i="1"/>
  <c r="H470" i="1"/>
  <c r="J470" i="1" s="1"/>
  <c r="I469" i="1"/>
  <c r="H469" i="1"/>
  <c r="J469" i="1" s="1"/>
  <c r="I468" i="1"/>
  <c r="H468" i="1"/>
  <c r="J468" i="1" s="1"/>
  <c r="I467" i="1"/>
  <c r="H467" i="1"/>
  <c r="J467" i="1" s="1"/>
  <c r="I466" i="1"/>
  <c r="H466" i="1"/>
  <c r="J466" i="1" s="1"/>
  <c r="I465" i="1"/>
  <c r="H465" i="1"/>
  <c r="J465" i="1" s="1"/>
  <c r="I463" i="1"/>
  <c r="H463" i="1"/>
  <c r="J463" i="1" s="1"/>
  <c r="I462" i="1"/>
  <c r="I461" i="1" s="1"/>
  <c r="H462" i="1"/>
  <c r="J462" i="1" s="1"/>
  <c r="J461" i="1" s="1"/>
  <c r="I460" i="1"/>
  <c r="H460" i="1"/>
  <c r="J460" i="1" s="1"/>
  <c r="J459" i="1"/>
  <c r="I459" i="1"/>
  <c r="H459" i="1"/>
  <c r="I458" i="1"/>
  <c r="H458" i="1"/>
  <c r="J458" i="1" s="1"/>
  <c r="I457" i="1"/>
  <c r="H457" i="1"/>
  <c r="J457" i="1" s="1"/>
  <c r="J456" i="1"/>
  <c r="I456" i="1"/>
  <c r="H456" i="1"/>
  <c r="I455" i="1"/>
  <c r="H455" i="1"/>
  <c r="J455" i="1" s="1"/>
  <c r="I454" i="1"/>
  <c r="H454" i="1"/>
  <c r="J454" i="1" s="1"/>
  <c r="I453" i="1"/>
  <c r="H453" i="1"/>
  <c r="J453" i="1" s="1"/>
  <c r="J452" i="1"/>
  <c r="I452" i="1"/>
  <c r="H452" i="1"/>
  <c r="J451" i="1"/>
  <c r="I451" i="1"/>
  <c r="H451" i="1"/>
  <c r="I450" i="1"/>
  <c r="H450" i="1"/>
  <c r="J450" i="1" s="1"/>
  <c r="J448" i="1"/>
  <c r="I448" i="1"/>
  <c r="H448" i="1"/>
  <c r="I447" i="1"/>
  <c r="H447" i="1"/>
  <c r="J447" i="1" s="1"/>
  <c r="I446" i="1"/>
  <c r="H446" i="1"/>
  <c r="J446" i="1" s="1"/>
  <c r="I445" i="1"/>
  <c r="H445" i="1"/>
  <c r="J445" i="1" s="1"/>
  <c r="I444" i="1"/>
  <c r="H444" i="1"/>
  <c r="J444" i="1" s="1"/>
  <c r="I443" i="1"/>
  <c r="H443" i="1"/>
  <c r="J443" i="1" s="1"/>
  <c r="I442" i="1"/>
  <c r="H442" i="1"/>
  <c r="J442" i="1" s="1"/>
  <c r="I441" i="1"/>
  <c r="H441" i="1"/>
  <c r="J441" i="1" s="1"/>
  <c r="I440" i="1"/>
  <c r="H440" i="1"/>
  <c r="J440" i="1" s="1"/>
  <c r="I438" i="1"/>
  <c r="H438" i="1"/>
  <c r="J438" i="1" s="1"/>
  <c r="I437" i="1"/>
  <c r="H437" i="1"/>
  <c r="J437" i="1" s="1"/>
  <c r="I436" i="1"/>
  <c r="H436" i="1"/>
  <c r="J436" i="1" s="1"/>
  <c r="I435" i="1"/>
  <c r="H435" i="1"/>
  <c r="J435" i="1" s="1"/>
  <c r="I434" i="1"/>
  <c r="H434" i="1"/>
  <c r="J434" i="1" s="1"/>
  <c r="J433" i="1"/>
  <c r="I433" i="1"/>
  <c r="H433" i="1"/>
  <c r="I432" i="1"/>
  <c r="H432" i="1"/>
  <c r="J432" i="1" s="1"/>
  <c r="I431" i="1"/>
  <c r="H431" i="1"/>
  <c r="J431" i="1" s="1"/>
  <c r="I430" i="1"/>
  <c r="H430" i="1"/>
  <c r="J430" i="1" s="1"/>
  <c r="I429" i="1"/>
  <c r="H429" i="1"/>
  <c r="J429" i="1" s="1"/>
  <c r="I428" i="1"/>
  <c r="H428" i="1"/>
  <c r="J428" i="1" s="1"/>
  <c r="I427" i="1"/>
  <c r="H427" i="1"/>
  <c r="J427" i="1" s="1"/>
  <c r="I426" i="1"/>
  <c r="H426" i="1"/>
  <c r="J426" i="1" s="1"/>
  <c r="J425" i="1"/>
  <c r="I425" i="1"/>
  <c r="H425" i="1"/>
  <c r="I423" i="1"/>
  <c r="H423" i="1"/>
  <c r="J423" i="1" s="1"/>
  <c r="I422" i="1"/>
  <c r="H422" i="1"/>
  <c r="J422" i="1" s="1"/>
  <c r="I421" i="1"/>
  <c r="H421" i="1"/>
  <c r="J421" i="1" s="1"/>
  <c r="I420" i="1"/>
  <c r="H420" i="1"/>
  <c r="J420" i="1" s="1"/>
  <c r="I417" i="1"/>
  <c r="H417" i="1"/>
  <c r="J417" i="1" s="1"/>
  <c r="J416" i="1"/>
  <c r="I416" i="1"/>
  <c r="H416" i="1"/>
  <c r="I415" i="1"/>
  <c r="H415" i="1"/>
  <c r="J415" i="1" s="1"/>
  <c r="I413" i="1"/>
  <c r="H413" i="1"/>
  <c r="J413" i="1" s="1"/>
  <c r="I412" i="1"/>
  <c r="H412" i="1"/>
  <c r="J412" i="1" s="1"/>
  <c r="I411" i="1"/>
  <c r="H411" i="1"/>
  <c r="J411" i="1" s="1"/>
  <c r="I410" i="1"/>
  <c r="H410" i="1"/>
  <c r="J410" i="1" s="1"/>
  <c r="I409" i="1"/>
  <c r="H409" i="1"/>
  <c r="J409" i="1" s="1"/>
  <c r="I408" i="1"/>
  <c r="H408" i="1"/>
  <c r="J408" i="1" s="1"/>
  <c r="I406" i="1"/>
  <c r="H406" i="1"/>
  <c r="J406" i="1" s="1"/>
  <c r="I405" i="1"/>
  <c r="H405" i="1"/>
  <c r="J405" i="1" s="1"/>
  <c r="I404" i="1"/>
  <c r="H404" i="1"/>
  <c r="J404" i="1" s="1"/>
  <c r="J403" i="1"/>
  <c r="I403" i="1"/>
  <c r="H403" i="1"/>
  <c r="J402" i="1"/>
  <c r="I402" i="1"/>
  <c r="H402" i="1"/>
  <c r="I401" i="1"/>
  <c r="H401" i="1"/>
  <c r="J401" i="1" s="1"/>
  <c r="I400" i="1"/>
  <c r="H400" i="1"/>
  <c r="J400" i="1" s="1"/>
  <c r="I399" i="1"/>
  <c r="H399" i="1"/>
  <c r="J399" i="1" s="1"/>
  <c r="I397" i="1"/>
  <c r="H397" i="1"/>
  <c r="J397" i="1" s="1"/>
  <c r="I396" i="1"/>
  <c r="H396" i="1"/>
  <c r="J396" i="1" s="1"/>
  <c r="I395" i="1"/>
  <c r="H394" i="1"/>
  <c r="J394" i="1" s="1"/>
  <c r="H393" i="1"/>
  <c r="J393" i="1" s="1"/>
  <c r="I392" i="1"/>
  <c r="H390" i="1"/>
  <c r="J390" i="1" s="1"/>
  <c r="J389" i="1"/>
  <c r="H389" i="1"/>
  <c r="H388" i="1"/>
  <c r="J388" i="1" s="1"/>
  <c r="H387" i="1"/>
  <c r="J387" i="1" s="1"/>
  <c r="H386" i="1"/>
  <c r="J386" i="1" s="1"/>
  <c r="H385" i="1"/>
  <c r="J385" i="1" s="1"/>
  <c r="H384" i="1"/>
  <c r="J384" i="1" s="1"/>
  <c r="H383" i="1"/>
  <c r="J383" i="1" s="1"/>
  <c r="H382" i="1"/>
  <c r="J382" i="1" s="1"/>
  <c r="J381" i="1"/>
  <c r="H381" i="1"/>
  <c r="H380" i="1"/>
  <c r="J380" i="1" s="1"/>
  <c r="H379" i="1"/>
  <c r="J379" i="1" s="1"/>
  <c r="H378" i="1"/>
  <c r="J378" i="1" s="1"/>
  <c r="I377" i="1"/>
  <c r="H376" i="1"/>
  <c r="J376" i="1" s="1"/>
  <c r="H375" i="1"/>
  <c r="J375" i="1" s="1"/>
  <c r="H374" i="1"/>
  <c r="J374" i="1" s="1"/>
  <c r="H373" i="1"/>
  <c r="J373" i="1" s="1"/>
  <c r="H372" i="1"/>
  <c r="J372" i="1" s="1"/>
  <c r="H371" i="1"/>
  <c r="J371" i="1" s="1"/>
  <c r="J370" i="1"/>
  <c r="H370" i="1"/>
  <c r="H369" i="1"/>
  <c r="J369" i="1" s="1"/>
  <c r="H368" i="1"/>
  <c r="J368" i="1" s="1"/>
  <c r="H367" i="1"/>
  <c r="J367" i="1" s="1"/>
  <c r="H366" i="1"/>
  <c r="J366" i="1" s="1"/>
  <c r="H365" i="1"/>
  <c r="J365" i="1" s="1"/>
  <c r="H364" i="1"/>
  <c r="J364" i="1" s="1"/>
  <c r="H363" i="1"/>
  <c r="J363" i="1" s="1"/>
  <c r="H362" i="1"/>
  <c r="J362" i="1" s="1"/>
  <c r="J361" i="1"/>
  <c r="H361" i="1"/>
  <c r="H360" i="1"/>
  <c r="J360" i="1" s="1"/>
  <c r="H359" i="1"/>
  <c r="J359" i="1" s="1"/>
  <c r="H358" i="1"/>
  <c r="J358" i="1" s="1"/>
  <c r="J357" i="1"/>
  <c r="H357" i="1"/>
  <c r="H356" i="1"/>
  <c r="J356" i="1" s="1"/>
  <c r="H355" i="1"/>
  <c r="J355" i="1" s="1"/>
  <c r="H354" i="1"/>
  <c r="J354" i="1" s="1"/>
  <c r="H353" i="1"/>
  <c r="J353" i="1" s="1"/>
  <c r="H352" i="1"/>
  <c r="J352" i="1" s="1"/>
  <c r="H351" i="1"/>
  <c r="J351" i="1" s="1"/>
  <c r="H350" i="1"/>
  <c r="J350" i="1" s="1"/>
  <c r="H349" i="1"/>
  <c r="J349" i="1" s="1"/>
  <c r="H348" i="1"/>
  <c r="J348" i="1" s="1"/>
  <c r="J347" i="1"/>
  <c r="H347" i="1"/>
  <c r="H346" i="1"/>
  <c r="J346" i="1" s="1"/>
  <c r="H345" i="1"/>
  <c r="J345" i="1" s="1"/>
  <c r="H344" i="1"/>
  <c r="J344" i="1" s="1"/>
  <c r="H343" i="1"/>
  <c r="J343" i="1" s="1"/>
  <c r="I342" i="1"/>
  <c r="H341" i="1"/>
  <c r="J341" i="1" s="1"/>
  <c r="H340" i="1"/>
  <c r="J340" i="1" s="1"/>
  <c r="H339" i="1"/>
  <c r="J339" i="1" s="1"/>
  <c r="I338" i="1"/>
  <c r="H337" i="1"/>
  <c r="J337" i="1" s="1"/>
  <c r="H336" i="1"/>
  <c r="J336" i="1" s="1"/>
  <c r="J335" i="1"/>
  <c r="H335" i="1"/>
  <c r="H334" i="1"/>
  <c r="J334" i="1" s="1"/>
  <c r="H333" i="1"/>
  <c r="J333" i="1" s="1"/>
  <c r="J332" i="1"/>
  <c r="H332" i="1"/>
  <c r="H331" i="1"/>
  <c r="J331" i="1" s="1"/>
  <c r="H330" i="1"/>
  <c r="J330" i="1" s="1"/>
  <c r="J329" i="1"/>
  <c r="H329" i="1"/>
  <c r="J328" i="1"/>
  <c r="H328" i="1"/>
  <c r="H327" i="1"/>
  <c r="J327" i="1" s="1"/>
  <c r="H326" i="1"/>
  <c r="J326" i="1" s="1"/>
  <c r="J325" i="1"/>
  <c r="H325" i="1"/>
  <c r="J324" i="1"/>
  <c r="H324" i="1"/>
  <c r="H323" i="1"/>
  <c r="J323" i="1" s="1"/>
  <c r="H322" i="1"/>
  <c r="J322" i="1" s="1"/>
  <c r="J321" i="1"/>
  <c r="H321" i="1"/>
  <c r="H320" i="1"/>
  <c r="J320" i="1" s="1"/>
  <c r="H319" i="1"/>
  <c r="J319" i="1" s="1"/>
  <c r="H318" i="1"/>
  <c r="J318" i="1" s="1"/>
  <c r="H317" i="1"/>
  <c r="J317" i="1" s="1"/>
  <c r="J316" i="1"/>
  <c r="H316" i="1"/>
  <c r="J315" i="1"/>
  <c r="H315" i="1"/>
  <c r="H314" i="1"/>
  <c r="J314" i="1" s="1"/>
  <c r="H313" i="1"/>
  <c r="J313" i="1" s="1"/>
  <c r="J312" i="1"/>
  <c r="H312" i="1"/>
  <c r="H311" i="1"/>
  <c r="J311" i="1" s="1"/>
  <c r="H310" i="1"/>
  <c r="J310" i="1" s="1"/>
  <c r="H309" i="1"/>
  <c r="J309" i="1" s="1"/>
  <c r="I308" i="1"/>
  <c r="I307" i="1"/>
  <c r="H306" i="1"/>
  <c r="J306" i="1" s="1"/>
  <c r="J305" i="1"/>
  <c r="J304" i="1" s="1"/>
  <c r="H305" i="1"/>
  <c r="I304" i="1"/>
  <c r="I296" i="1" s="1"/>
  <c r="H303" i="1"/>
  <c r="J303" i="1" s="1"/>
  <c r="H302" i="1"/>
  <c r="J302" i="1" s="1"/>
  <c r="J301" i="1"/>
  <c r="H301" i="1"/>
  <c r="H300" i="1"/>
  <c r="J300" i="1" s="1"/>
  <c r="H299" i="1"/>
  <c r="J299" i="1" s="1"/>
  <c r="H298" i="1"/>
  <c r="J298" i="1" s="1"/>
  <c r="I297" i="1"/>
  <c r="H295" i="1"/>
  <c r="J295" i="1" s="1"/>
  <c r="J294" i="1" s="1"/>
  <c r="I294" i="1"/>
  <c r="H293" i="1"/>
  <c r="J293" i="1" s="1"/>
  <c r="H292" i="1"/>
  <c r="J292" i="1" s="1"/>
  <c r="H291" i="1"/>
  <c r="J291" i="1" s="1"/>
  <c r="H290" i="1"/>
  <c r="J290" i="1" s="1"/>
  <c r="J289" i="1"/>
  <c r="H289" i="1"/>
  <c r="H288" i="1"/>
  <c r="J288" i="1" s="1"/>
  <c r="I287" i="1"/>
  <c r="J286" i="1"/>
  <c r="H286" i="1"/>
  <c r="J285" i="1"/>
  <c r="H285" i="1"/>
  <c r="H284" i="1"/>
  <c r="J284" i="1" s="1"/>
  <c r="H283" i="1"/>
  <c r="J283" i="1" s="1"/>
  <c r="H282" i="1"/>
  <c r="J282" i="1" s="1"/>
  <c r="H281" i="1"/>
  <c r="J281" i="1" s="1"/>
  <c r="H280" i="1"/>
  <c r="J280" i="1" s="1"/>
  <c r="H279" i="1"/>
  <c r="J279" i="1" s="1"/>
  <c r="H278" i="1"/>
  <c r="J278" i="1" s="1"/>
  <c r="H277" i="1"/>
  <c r="J277" i="1" s="1"/>
  <c r="H276" i="1"/>
  <c r="J276" i="1" s="1"/>
  <c r="H275" i="1"/>
  <c r="J275" i="1" s="1"/>
  <c r="H274" i="1"/>
  <c r="J274" i="1" s="1"/>
  <c r="H273" i="1"/>
  <c r="J273" i="1" s="1"/>
  <c r="H272" i="1"/>
  <c r="J272" i="1" s="1"/>
  <c r="J271" i="1"/>
  <c r="H271" i="1"/>
  <c r="H270" i="1"/>
  <c r="J270" i="1" s="1"/>
  <c r="H269" i="1"/>
  <c r="J269" i="1" s="1"/>
  <c r="H268" i="1"/>
  <c r="J268" i="1" s="1"/>
  <c r="H267" i="1"/>
  <c r="J267" i="1" s="1"/>
  <c r="H266" i="1"/>
  <c r="J266" i="1" s="1"/>
  <c r="H265" i="1"/>
  <c r="J265" i="1" s="1"/>
  <c r="H264" i="1"/>
  <c r="J264" i="1" s="1"/>
  <c r="J263" i="1"/>
  <c r="H263" i="1"/>
  <c r="H262" i="1"/>
  <c r="J262" i="1" s="1"/>
  <c r="H261" i="1"/>
  <c r="J261" i="1" s="1"/>
  <c r="H260" i="1"/>
  <c r="J260" i="1" s="1"/>
  <c r="H259" i="1"/>
  <c r="J259" i="1" s="1"/>
  <c r="H258" i="1"/>
  <c r="J258" i="1" s="1"/>
  <c r="H257" i="1"/>
  <c r="J257" i="1" s="1"/>
  <c r="H256" i="1"/>
  <c r="J256" i="1" s="1"/>
  <c r="H255" i="1"/>
  <c r="J255" i="1" s="1"/>
  <c r="H254" i="1"/>
  <c r="J254" i="1" s="1"/>
  <c r="H253" i="1"/>
  <c r="J253" i="1" s="1"/>
  <c r="H252" i="1"/>
  <c r="J252" i="1" s="1"/>
  <c r="H251" i="1"/>
  <c r="J251" i="1" s="1"/>
  <c r="H250" i="1"/>
  <c r="J250" i="1" s="1"/>
  <c r="H249" i="1"/>
  <c r="J249" i="1" s="1"/>
  <c r="H248" i="1"/>
  <c r="J248" i="1" s="1"/>
  <c r="H247" i="1"/>
  <c r="J247" i="1" s="1"/>
  <c r="H246" i="1"/>
  <c r="J246" i="1" s="1"/>
  <c r="H245" i="1"/>
  <c r="J245" i="1" s="1"/>
  <c r="I244" i="1"/>
  <c r="I243" i="1"/>
  <c r="H242" i="1"/>
  <c r="J242" i="1" s="1"/>
  <c r="H241" i="1"/>
  <c r="J241" i="1" s="1"/>
  <c r="I240" i="1"/>
  <c r="H239" i="1"/>
  <c r="J239" i="1" s="1"/>
  <c r="J238" i="1" s="1"/>
  <c r="J237" i="1" s="1"/>
  <c r="I238" i="1"/>
  <c r="I237" i="1" s="1"/>
  <c r="H236" i="1"/>
  <c r="J236" i="1" s="1"/>
  <c r="H235" i="1"/>
  <c r="J235" i="1" s="1"/>
  <c r="I234" i="1"/>
  <c r="I226" i="1" s="1"/>
  <c r="H233" i="1"/>
  <c r="J233" i="1" s="1"/>
  <c r="H232" i="1"/>
  <c r="J232" i="1" s="1"/>
  <c r="H231" i="1"/>
  <c r="J231" i="1" s="1"/>
  <c r="H230" i="1"/>
  <c r="J230" i="1" s="1"/>
  <c r="H229" i="1"/>
  <c r="J229" i="1" s="1"/>
  <c r="H228" i="1"/>
  <c r="J228" i="1" s="1"/>
  <c r="I227" i="1"/>
  <c r="H225" i="1"/>
  <c r="J225" i="1" s="1"/>
  <c r="H224" i="1"/>
  <c r="J224" i="1" s="1"/>
  <c r="H223" i="1"/>
  <c r="J223" i="1" s="1"/>
  <c r="J222" i="1"/>
  <c r="H222" i="1"/>
  <c r="H221" i="1"/>
  <c r="J221" i="1" s="1"/>
  <c r="H220" i="1"/>
  <c r="J220" i="1" s="1"/>
  <c r="H219" i="1"/>
  <c r="J219" i="1" s="1"/>
  <c r="I218" i="1"/>
  <c r="J217" i="1"/>
  <c r="H217" i="1"/>
  <c r="H216" i="1"/>
  <c r="J216" i="1" s="1"/>
  <c r="H215" i="1"/>
  <c r="J215" i="1" s="1"/>
  <c r="H214" i="1"/>
  <c r="J214" i="1" s="1"/>
  <c r="H213" i="1"/>
  <c r="J213" i="1" s="1"/>
  <c r="H212" i="1"/>
  <c r="J212" i="1" s="1"/>
  <c r="J211" i="1"/>
  <c r="H211" i="1"/>
  <c r="H210" i="1"/>
  <c r="J210" i="1" s="1"/>
  <c r="H209" i="1"/>
  <c r="J209" i="1" s="1"/>
  <c r="H208" i="1"/>
  <c r="J208" i="1" s="1"/>
  <c r="H207" i="1"/>
  <c r="J207" i="1" s="1"/>
  <c r="H206" i="1"/>
  <c r="J206" i="1" s="1"/>
  <c r="I205" i="1"/>
  <c r="H203" i="1"/>
  <c r="J203" i="1" s="1"/>
  <c r="J202" i="1"/>
  <c r="H202" i="1"/>
  <c r="I201" i="1"/>
  <c r="H200" i="1"/>
  <c r="J200" i="1" s="1"/>
  <c r="H199" i="1"/>
  <c r="J199" i="1" s="1"/>
  <c r="H198" i="1"/>
  <c r="J198" i="1" s="1"/>
  <c r="H197" i="1"/>
  <c r="J197" i="1" s="1"/>
  <c r="H196" i="1"/>
  <c r="J196" i="1" s="1"/>
  <c r="H195" i="1"/>
  <c r="J195" i="1" s="1"/>
  <c r="H194" i="1"/>
  <c r="J194" i="1" s="1"/>
  <c r="H193" i="1"/>
  <c r="J193" i="1" s="1"/>
  <c r="H192" i="1"/>
  <c r="J192" i="1" s="1"/>
  <c r="J191" i="1"/>
  <c r="H191" i="1"/>
  <c r="H190" i="1"/>
  <c r="J190" i="1" s="1"/>
  <c r="H189" i="1"/>
  <c r="J189" i="1" s="1"/>
  <c r="I188" i="1"/>
  <c r="I187" i="1" s="1"/>
  <c r="J186" i="1"/>
  <c r="H186" i="1"/>
  <c r="H185" i="1"/>
  <c r="J185" i="1" s="1"/>
  <c r="I184" i="1"/>
  <c r="H183" i="1"/>
  <c r="J183" i="1" s="1"/>
  <c r="H182" i="1"/>
  <c r="J182" i="1" s="1"/>
  <c r="H181" i="1"/>
  <c r="J181" i="1" s="1"/>
  <c r="H180" i="1"/>
  <c r="J180" i="1" s="1"/>
  <c r="J179" i="1"/>
  <c r="H179" i="1"/>
  <c r="H178" i="1"/>
  <c r="J178" i="1" s="1"/>
  <c r="I177" i="1"/>
  <c r="H176" i="1"/>
  <c r="J176" i="1" s="1"/>
  <c r="H175" i="1"/>
  <c r="J175" i="1" s="1"/>
  <c r="H174" i="1"/>
  <c r="J174" i="1" s="1"/>
  <c r="H173" i="1"/>
  <c r="J173" i="1" s="1"/>
  <c r="H172" i="1"/>
  <c r="J172" i="1" s="1"/>
  <c r="H171" i="1"/>
  <c r="J171" i="1" s="1"/>
  <c r="J170" i="1"/>
  <c r="H170" i="1"/>
  <c r="I169" i="1"/>
  <c r="H168" i="1"/>
  <c r="J168" i="1" s="1"/>
  <c r="J167" i="1"/>
  <c r="I167" i="1"/>
  <c r="H166" i="1"/>
  <c r="J166" i="1" s="1"/>
  <c r="H165" i="1"/>
  <c r="J165" i="1" s="1"/>
  <c r="H164" i="1"/>
  <c r="J164" i="1" s="1"/>
  <c r="H163" i="1"/>
  <c r="J163" i="1" s="1"/>
  <c r="H162" i="1"/>
  <c r="J162" i="1" s="1"/>
  <c r="H161" i="1"/>
  <c r="J161" i="1" s="1"/>
  <c r="H160" i="1"/>
  <c r="J160" i="1" s="1"/>
  <c r="J159" i="1"/>
  <c r="H159" i="1"/>
  <c r="J158" i="1"/>
  <c r="H158" i="1"/>
  <c r="H157" i="1"/>
  <c r="J157" i="1" s="1"/>
  <c r="H156" i="1"/>
  <c r="J156" i="1" s="1"/>
  <c r="H155" i="1"/>
  <c r="J155" i="1" s="1"/>
  <c r="H154" i="1"/>
  <c r="J154" i="1" s="1"/>
  <c r="H153" i="1"/>
  <c r="J153" i="1" s="1"/>
  <c r="H152" i="1"/>
  <c r="J152" i="1" s="1"/>
  <c r="I151" i="1"/>
  <c r="H150" i="1"/>
  <c r="J150" i="1" s="1"/>
  <c r="H149" i="1"/>
  <c r="J149" i="1" s="1"/>
  <c r="J148" i="1"/>
  <c r="H148" i="1"/>
  <c r="H147" i="1"/>
  <c r="J147" i="1" s="1"/>
  <c r="H146" i="1"/>
  <c r="J146" i="1" s="1"/>
  <c r="I145" i="1"/>
  <c r="H144" i="1"/>
  <c r="J144" i="1" s="1"/>
  <c r="H143" i="1"/>
  <c r="J143" i="1" s="1"/>
  <c r="H142" i="1"/>
  <c r="J142" i="1" s="1"/>
  <c r="I141" i="1"/>
  <c r="J140" i="1"/>
  <c r="H140" i="1"/>
  <c r="H139" i="1"/>
  <c r="J139" i="1" s="1"/>
  <c r="H138" i="1"/>
  <c r="J138" i="1" s="1"/>
  <c r="J137" i="1"/>
  <c r="H137" i="1"/>
  <c r="J136" i="1"/>
  <c r="H136" i="1"/>
  <c r="H135" i="1"/>
  <c r="J135" i="1" s="1"/>
  <c r="H134" i="1"/>
  <c r="J134" i="1" s="1"/>
  <c r="I133" i="1"/>
  <c r="I132" i="1" s="1"/>
  <c r="H131" i="1"/>
  <c r="J131" i="1" s="1"/>
  <c r="J130" i="1"/>
  <c r="H130" i="1"/>
  <c r="J129" i="1"/>
  <c r="H129" i="1"/>
  <c r="I128" i="1"/>
  <c r="H127" i="1"/>
  <c r="J127" i="1" s="1"/>
  <c r="J126" i="1" s="1"/>
  <c r="I126" i="1"/>
  <c r="H125" i="1"/>
  <c r="J125" i="1" s="1"/>
  <c r="H124" i="1"/>
  <c r="J124" i="1" s="1"/>
  <c r="H123" i="1"/>
  <c r="J123" i="1" s="1"/>
  <c r="H122" i="1"/>
  <c r="J122" i="1" s="1"/>
  <c r="J121" i="1"/>
  <c r="H121" i="1"/>
  <c r="I120" i="1"/>
  <c r="H119" i="1"/>
  <c r="J119" i="1" s="1"/>
  <c r="J118" i="1" s="1"/>
  <c r="I118" i="1"/>
  <c r="H116" i="1"/>
  <c r="J116" i="1" s="1"/>
  <c r="J115" i="1"/>
  <c r="H115" i="1"/>
  <c r="H114" i="1"/>
  <c r="J114" i="1" s="1"/>
  <c r="H113" i="1"/>
  <c r="J113" i="1" s="1"/>
  <c r="I112" i="1"/>
  <c r="J111" i="1"/>
  <c r="H111" i="1"/>
  <c r="H110" i="1"/>
  <c r="J110" i="1" s="1"/>
  <c r="J107" i="1" s="1"/>
  <c r="H109" i="1"/>
  <c r="J109" i="1" s="1"/>
  <c r="H108" i="1"/>
  <c r="J108" i="1" s="1"/>
  <c r="I107" i="1"/>
  <c r="H105" i="1"/>
  <c r="J105" i="1" s="1"/>
  <c r="J104" i="1" s="1"/>
  <c r="I104" i="1"/>
  <c r="I103" i="1"/>
  <c r="H103" i="1"/>
  <c r="J103" i="1" s="1"/>
  <c r="J102" i="1"/>
  <c r="I102" i="1"/>
  <c r="H102" i="1"/>
  <c r="I101" i="1"/>
  <c r="H101" i="1"/>
  <c r="J101" i="1" s="1"/>
  <c r="I100" i="1"/>
  <c r="I97" i="1" s="1"/>
  <c r="H100" i="1"/>
  <c r="J100" i="1" s="1"/>
  <c r="J99" i="1"/>
  <c r="I99" i="1"/>
  <c r="H99" i="1"/>
  <c r="I98" i="1"/>
  <c r="H98" i="1"/>
  <c r="J98" i="1" s="1"/>
  <c r="J97" i="1" s="1"/>
  <c r="I96" i="1"/>
  <c r="H96" i="1"/>
  <c r="J96" i="1" s="1"/>
  <c r="I95" i="1"/>
  <c r="H95" i="1"/>
  <c r="J95" i="1" s="1"/>
  <c r="I94" i="1"/>
  <c r="I92" i="1" s="1"/>
  <c r="H94" i="1"/>
  <c r="J94" i="1" s="1"/>
  <c r="I93" i="1"/>
  <c r="H93" i="1"/>
  <c r="J93" i="1" s="1"/>
  <c r="J91" i="1"/>
  <c r="J90" i="1" s="1"/>
  <c r="I91" i="1"/>
  <c r="I90" i="1" s="1"/>
  <c r="H91" i="1"/>
  <c r="I89" i="1"/>
  <c r="H89" i="1"/>
  <c r="J89" i="1" s="1"/>
  <c r="I88" i="1"/>
  <c r="H88" i="1"/>
  <c r="J88" i="1" s="1"/>
  <c r="I87" i="1"/>
  <c r="H87" i="1"/>
  <c r="J87" i="1" s="1"/>
  <c r="I86" i="1"/>
  <c r="H86" i="1"/>
  <c r="J86" i="1" s="1"/>
  <c r="J85" i="1"/>
  <c r="I85" i="1"/>
  <c r="H85" i="1"/>
  <c r="I83" i="1"/>
  <c r="H83" i="1"/>
  <c r="J83" i="1" s="1"/>
  <c r="I82" i="1"/>
  <c r="H82" i="1"/>
  <c r="J82" i="1" s="1"/>
  <c r="I81" i="1"/>
  <c r="H81" i="1"/>
  <c r="J81" i="1" s="1"/>
  <c r="I80" i="1"/>
  <c r="H80" i="1"/>
  <c r="J80" i="1" s="1"/>
  <c r="J79" i="1"/>
  <c r="I79" i="1"/>
  <c r="H79" i="1"/>
  <c r="I76" i="1"/>
  <c r="H76" i="1"/>
  <c r="J76" i="1" s="1"/>
  <c r="I75" i="1"/>
  <c r="H75" i="1"/>
  <c r="J75" i="1" s="1"/>
  <c r="I74" i="1"/>
  <c r="H74" i="1"/>
  <c r="J74" i="1" s="1"/>
  <c r="I73" i="1"/>
  <c r="I72" i="1" s="1"/>
  <c r="H73" i="1"/>
  <c r="J73" i="1" s="1"/>
  <c r="J72" i="1" s="1"/>
  <c r="I71" i="1"/>
  <c r="H71" i="1"/>
  <c r="J71" i="1" s="1"/>
  <c r="J70" i="1"/>
  <c r="I70" i="1"/>
  <c r="H70" i="1"/>
  <c r="I69" i="1"/>
  <c r="H69" i="1"/>
  <c r="J69" i="1" s="1"/>
  <c r="I68" i="1"/>
  <c r="I66" i="1" s="1"/>
  <c r="H68" i="1"/>
  <c r="J68" i="1" s="1"/>
  <c r="J67" i="1"/>
  <c r="I67" i="1"/>
  <c r="H67" i="1"/>
  <c r="I65" i="1"/>
  <c r="H65" i="1"/>
  <c r="J65" i="1" s="1"/>
  <c r="I64" i="1"/>
  <c r="H64" i="1"/>
  <c r="J64" i="1" s="1"/>
  <c r="I63" i="1"/>
  <c r="H63" i="1"/>
  <c r="J63" i="1" s="1"/>
  <c r="I62" i="1"/>
  <c r="H62" i="1"/>
  <c r="J62" i="1" s="1"/>
  <c r="I61" i="1"/>
  <c r="H61" i="1"/>
  <c r="J61" i="1" s="1"/>
  <c r="I60" i="1"/>
  <c r="H60" i="1"/>
  <c r="J60" i="1" s="1"/>
  <c r="I59" i="1"/>
  <c r="H59" i="1"/>
  <c r="J59" i="1" s="1"/>
  <c r="I58" i="1"/>
  <c r="H58" i="1"/>
  <c r="J58" i="1" s="1"/>
  <c r="I57" i="1"/>
  <c r="H57" i="1"/>
  <c r="J57" i="1" s="1"/>
  <c r="I55" i="1"/>
  <c r="H55" i="1"/>
  <c r="J55" i="1" s="1"/>
  <c r="J54" i="1"/>
  <c r="I54" i="1"/>
  <c r="H54" i="1"/>
  <c r="I53" i="1"/>
  <c r="H53" i="1"/>
  <c r="J53" i="1" s="1"/>
  <c r="I52" i="1"/>
  <c r="H52" i="1"/>
  <c r="J52" i="1" s="1"/>
  <c r="I51" i="1"/>
  <c r="H51" i="1"/>
  <c r="J51" i="1" s="1"/>
  <c r="I50" i="1"/>
  <c r="H50" i="1"/>
  <c r="J50" i="1" s="1"/>
  <c r="I49" i="1"/>
  <c r="H49" i="1"/>
  <c r="J49" i="1" s="1"/>
  <c r="I48" i="1"/>
  <c r="H48" i="1"/>
  <c r="J48" i="1" s="1"/>
  <c r="I46" i="1"/>
  <c r="H46" i="1"/>
  <c r="J46" i="1" s="1"/>
  <c r="I45" i="1"/>
  <c r="H45" i="1"/>
  <c r="J45" i="1" s="1"/>
  <c r="I44" i="1"/>
  <c r="H44" i="1"/>
  <c r="J44" i="1" s="1"/>
  <c r="J43" i="1"/>
  <c r="I43" i="1"/>
  <c r="I38" i="1" s="1"/>
  <c r="H43" i="1"/>
  <c r="I42" i="1"/>
  <c r="H42" i="1"/>
  <c r="J42" i="1" s="1"/>
  <c r="I41" i="1"/>
  <c r="H41" i="1"/>
  <c r="J41" i="1" s="1"/>
  <c r="I40" i="1"/>
  <c r="H40" i="1"/>
  <c r="J40" i="1" s="1"/>
  <c r="I39" i="1"/>
  <c r="H39" i="1"/>
  <c r="J39" i="1" s="1"/>
  <c r="I36" i="1"/>
  <c r="H36" i="1"/>
  <c r="J36" i="1" s="1"/>
  <c r="I35" i="1"/>
  <c r="H35" i="1"/>
  <c r="J35" i="1" s="1"/>
  <c r="J34" i="1"/>
  <c r="I34" i="1"/>
  <c r="I33" i="1" s="1"/>
  <c r="H34" i="1"/>
  <c r="I32" i="1"/>
  <c r="H32" i="1"/>
  <c r="J32" i="1" s="1"/>
  <c r="J31" i="1"/>
  <c r="I31" i="1"/>
  <c r="H31" i="1"/>
  <c r="I30" i="1"/>
  <c r="I29" i="1" s="1"/>
  <c r="H30" i="1"/>
  <c r="J30" i="1" s="1"/>
  <c r="J29" i="1" s="1"/>
  <c r="I28" i="1"/>
  <c r="H28" i="1"/>
  <c r="J28" i="1" s="1"/>
  <c r="I27" i="1"/>
  <c r="H27" i="1"/>
  <c r="J27" i="1" s="1"/>
  <c r="I26" i="1"/>
  <c r="H26" i="1"/>
  <c r="J26" i="1" s="1"/>
  <c r="I25" i="1"/>
  <c r="H25" i="1"/>
  <c r="J25" i="1" s="1"/>
  <c r="I24" i="1"/>
  <c r="I23" i="1" s="1"/>
  <c r="H24" i="1"/>
  <c r="J24" i="1" s="1"/>
  <c r="I21" i="1"/>
  <c r="H21" i="1"/>
  <c r="J21" i="1" s="1"/>
  <c r="I20" i="1"/>
  <c r="H20" i="1"/>
  <c r="J20" i="1" s="1"/>
  <c r="J19" i="1"/>
  <c r="I19" i="1"/>
  <c r="H19" i="1"/>
  <c r="I18" i="1"/>
  <c r="H18" i="1"/>
  <c r="J18" i="1" s="1"/>
  <c r="J17" i="1"/>
  <c r="I17" i="1"/>
  <c r="H17" i="1"/>
  <c r="I16" i="1"/>
  <c r="H16" i="1"/>
  <c r="J16" i="1" s="1"/>
  <c r="I15" i="1"/>
  <c r="H15" i="1"/>
  <c r="J15" i="1" s="1"/>
  <c r="J14" i="1"/>
  <c r="I14" i="1"/>
  <c r="I13" i="1" s="1"/>
  <c r="H14" i="1"/>
  <c r="X10" i="2" l="1"/>
  <c r="T10" i="2"/>
  <c r="P10" i="2"/>
  <c r="L10" i="2"/>
  <c r="H10" i="2"/>
  <c r="O10" i="2"/>
  <c r="X18" i="2"/>
  <c r="T18" i="2"/>
  <c r="P18" i="2"/>
  <c r="L18" i="2"/>
  <c r="H18" i="2"/>
  <c r="W18" i="2"/>
  <c r="S18" i="2"/>
  <c r="O18" i="2"/>
  <c r="K18" i="2"/>
  <c r="G18" i="2"/>
  <c r="U18" i="2"/>
  <c r="V34" i="2"/>
  <c r="R34" i="2"/>
  <c r="N34" i="2"/>
  <c r="J34" i="2"/>
  <c r="F34" i="2"/>
  <c r="X34" i="2"/>
  <c r="S34" i="2"/>
  <c r="M34" i="2"/>
  <c r="H34" i="2"/>
  <c r="W34" i="2"/>
  <c r="Q34" i="2"/>
  <c r="L34" i="2"/>
  <c r="G34" i="2"/>
  <c r="P34" i="2"/>
  <c r="J10" i="2"/>
  <c r="U10" i="2"/>
  <c r="I16" i="2"/>
  <c r="Q16" i="2"/>
  <c r="Y16" i="2"/>
  <c r="M18" i="2"/>
  <c r="F10" i="2"/>
  <c r="K10" i="2"/>
  <c r="Q10" i="2"/>
  <c r="V10" i="2"/>
  <c r="L16" i="2"/>
  <c r="F18" i="2"/>
  <c r="N18" i="2"/>
  <c r="V18" i="2"/>
  <c r="X26" i="2"/>
  <c r="T26" i="2"/>
  <c r="P26" i="2"/>
  <c r="L26" i="2"/>
  <c r="H26" i="2"/>
  <c r="W26" i="2"/>
  <c r="S26" i="2"/>
  <c r="O26" i="2"/>
  <c r="K26" i="2"/>
  <c r="G26" i="2"/>
  <c r="M26" i="2"/>
  <c r="U26" i="2"/>
  <c r="I34" i="2"/>
  <c r="T34" i="2"/>
  <c r="K34" i="2"/>
  <c r="U34" i="2"/>
  <c r="X38" i="2"/>
  <c r="T38" i="2"/>
  <c r="P38" i="2"/>
  <c r="L38" i="2"/>
  <c r="H38" i="2"/>
  <c r="V38" i="2"/>
  <c r="R38" i="2"/>
  <c r="N38" i="2"/>
  <c r="J38" i="2"/>
  <c r="F38" i="2"/>
  <c r="S38" i="2"/>
  <c r="K38" i="2"/>
  <c r="Y38" i="2"/>
  <c r="Q38" i="2"/>
  <c r="I38" i="2"/>
  <c r="U38" i="2"/>
  <c r="W16" i="2"/>
  <c r="S16" i="2"/>
  <c r="O16" i="2"/>
  <c r="K16" i="2"/>
  <c r="G16" i="2"/>
  <c r="V16" i="2"/>
  <c r="R16" i="2"/>
  <c r="N16" i="2"/>
  <c r="J16" i="2"/>
  <c r="F16" i="2"/>
  <c r="M16" i="2"/>
  <c r="U16" i="2"/>
  <c r="I18" i="2"/>
  <c r="Q18" i="2"/>
  <c r="Y18" i="2"/>
  <c r="E56" i="2"/>
  <c r="E13" i="2" s="1"/>
  <c r="AA13" i="2" s="1"/>
  <c r="I8" i="2"/>
  <c r="M8" i="2"/>
  <c r="Q8" i="2"/>
  <c r="U8" i="2"/>
  <c r="Y8" i="2"/>
  <c r="I10" i="2"/>
  <c r="N10" i="2"/>
  <c r="S10" i="2"/>
  <c r="Y10" i="2"/>
  <c r="H16" i="2"/>
  <c r="P16" i="2"/>
  <c r="X16" i="2"/>
  <c r="J18" i="2"/>
  <c r="R18" i="2"/>
  <c r="W24" i="2"/>
  <c r="S24" i="2"/>
  <c r="O24" i="2"/>
  <c r="K24" i="2"/>
  <c r="G24" i="2"/>
  <c r="V24" i="2"/>
  <c r="R24" i="2"/>
  <c r="N24" i="2"/>
  <c r="J24" i="2"/>
  <c r="F24" i="2"/>
  <c r="M24" i="2"/>
  <c r="U24" i="2"/>
  <c r="I26" i="2"/>
  <c r="Q26" i="2"/>
  <c r="Y26" i="2"/>
  <c r="O34" i="2"/>
  <c r="Y34" i="2"/>
  <c r="G38" i="2"/>
  <c r="W38" i="2"/>
  <c r="X46" i="2"/>
  <c r="T46" i="2"/>
  <c r="P46" i="2"/>
  <c r="L46" i="2"/>
  <c r="H46" i="2"/>
  <c r="V46" i="2"/>
  <c r="R46" i="2"/>
  <c r="N46" i="2"/>
  <c r="J46" i="2"/>
  <c r="F46" i="2"/>
  <c r="E45" i="2"/>
  <c r="AA45" i="2" s="1"/>
  <c r="M46" i="2"/>
  <c r="U46" i="2"/>
  <c r="I14" i="2"/>
  <c r="M14" i="2"/>
  <c r="Q14" i="2"/>
  <c r="U14" i="2"/>
  <c r="Y14" i="2"/>
  <c r="I22" i="2"/>
  <c r="M22" i="2"/>
  <c r="Q22" i="2"/>
  <c r="U22" i="2"/>
  <c r="Y22" i="2"/>
  <c r="I30" i="2"/>
  <c r="M30" i="2"/>
  <c r="Q30" i="2"/>
  <c r="U30" i="2"/>
  <c r="K42" i="2"/>
  <c r="G46" i="2"/>
  <c r="O46" i="2"/>
  <c r="W46" i="2"/>
  <c r="I12" i="2"/>
  <c r="M12" i="2"/>
  <c r="Q12" i="2"/>
  <c r="U12" i="2"/>
  <c r="F14" i="2"/>
  <c r="J14" i="2"/>
  <c r="N14" i="2"/>
  <c r="R14" i="2"/>
  <c r="I20" i="2"/>
  <c r="M20" i="2"/>
  <c r="Q20" i="2"/>
  <c r="U20" i="2"/>
  <c r="F22" i="2"/>
  <c r="J22" i="2"/>
  <c r="N22" i="2"/>
  <c r="R22" i="2"/>
  <c r="I28" i="2"/>
  <c r="M28" i="2"/>
  <c r="Q28" i="2"/>
  <c r="U28" i="2"/>
  <c r="F30" i="2"/>
  <c r="J30" i="2"/>
  <c r="N30" i="2"/>
  <c r="R30" i="2"/>
  <c r="V30" i="2"/>
  <c r="V42" i="2"/>
  <c r="R42" i="2"/>
  <c r="N42" i="2"/>
  <c r="J42" i="2"/>
  <c r="F42" i="2"/>
  <c r="X42" i="2"/>
  <c r="T42" i="2"/>
  <c r="P42" i="2"/>
  <c r="L42" i="2"/>
  <c r="H42" i="2"/>
  <c r="M42" i="2"/>
  <c r="U42" i="2"/>
  <c r="I46" i="2"/>
  <c r="Q46" i="2"/>
  <c r="Y46" i="2"/>
  <c r="I36" i="2"/>
  <c r="M36" i="2"/>
  <c r="Q36" i="2"/>
  <c r="U36" i="2"/>
  <c r="Y36" i="2"/>
  <c r="I44" i="2"/>
  <c r="M44" i="2"/>
  <c r="Q44" i="2"/>
  <c r="U44" i="2"/>
  <c r="Y44" i="2"/>
  <c r="I52" i="2"/>
  <c r="M52" i="2"/>
  <c r="Q52" i="2"/>
  <c r="U52" i="2"/>
  <c r="Y52" i="2"/>
  <c r="F54" i="2"/>
  <c r="J54" i="2"/>
  <c r="N54" i="2"/>
  <c r="R54" i="2"/>
  <c r="V54" i="2"/>
  <c r="I50" i="2"/>
  <c r="M50" i="2"/>
  <c r="Q50" i="2"/>
  <c r="U50" i="2"/>
  <c r="Y50" i="2"/>
  <c r="F52" i="2"/>
  <c r="J52" i="2"/>
  <c r="N52" i="2"/>
  <c r="R52" i="2"/>
  <c r="V52" i="2"/>
  <c r="G54" i="2"/>
  <c r="K54" i="2"/>
  <c r="O54" i="2"/>
  <c r="S54" i="2"/>
  <c r="W54" i="2"/>
  <c r="I32" i="2"/>
  <c r="M32" i="2"/>
  <c r="Q32" i="2"/>
  <c r="U32" i="2"/>
  <c r="G36" i="2"/>
  <c r="K36" i="2"/>
  <c r="O36" i="2"/>
  <c r="S36" i="2"/>
  <c r="I40" i="2"/>
  <c r="M40" i="2"/>
  <c r="Q40" i="2"/>
  <c r="U40" i="2"/>
  <c r="G44" i="2"/>
  <c r="Z44" i="2" s="1"/>
  <c r="AA44" i="2" s="1"/>
  <c r="K44" i="2"/>
  <c r="O44" i="2"/>
  <c r="S44" i="2"/>
  <c r="I48" i="2"/>
  <c r="M48" i="2"/>
  <c r="Q48" i="2"/>
  <c r="U48" i="2"/>
  <c r="E49" i="2"/>
  <c r="AA49" i="2" s="1"/>
  <c r="F50" i="2"/>
  <c r="J50" i="2"/>
  <c r="N50" i="2"/>
  <c r="R50" i="2"/>
  <c r="G52" i="2"/>
  <c r="K52" i="2"/>
  <c r="O52" i="2"/>
  <c r="S52" i="2"/>
  <c r="H54" i="2"/>
  <c r="L54" i="2"/>
  <c r="P54" i="2"/>
  <c r="T54" i="2"/>
  <c r="X54" i="2"/>
  <c r="I54" i="2"/>
  <c r="M54" i="2"/>
  <c r="Q54" i="2"/>
  <c r="U54" i="2"/>
  <c r="I536" i="1"/>
  <c r="J398" i="1"/>
  <c r="J33" i="1"/>
  <c r="I47" i="1"/>
  <c r="I37" i="1" s="1"/>
  <c r="I56" i="1"/>
  <c r="I106" i="1"/>
  <c r="J145" i="1"/>
  <c r="J205" i="1"/>
  <c r="J234" i="1"/>
  <c r="J392" i="1"/>
  <c r="I398" i="1"/>
  <c r="I414" i="1"/>
  <c r="I424" i="1"/>
  <c r="I503" i="1"/>
  <c r="I520" i="1"/>
  <c r="I78" i="1"/>
  <c r="I117" i="1"/>
  <c r="J218" i="1"/>
  <c r="J395" i="1"/>
  <c r="J507" i="1"/>
  <c r="I84" i="1"/>
  <c r="I507" i="1"/>
  <c r="J177" i="1"/>
  <c r="J84" i="1"/>
  <c r="J23" i="1"/>
  <c r="J47" i="1"/>
  <c r="J151" i="1"/>
  <c r="J227" i="1"/>
  <c r="J342" i="1"/>
  <c r="J13" i="1"/>
  <c r="J78" i="1"/>
  <c r="J141" i="1"/>
  <c r="J287" i="1"/>
  <c r="I22" i="1"/>
  <c r="J133" i="1"/>
  <c r="J92" i="1"/>
  <c r="I77" i="1"/>
  <c r="J38" i="1"/>
  <c r="J56" i="1"/>
  <c r="J66" i="1"/>
  <c r="J120" i="1"/>
  <c r="J169" i="1"/>
  <c r="J201" i="1"/>
  <c r="J297" i="1"/>
  <c r="J296" i="1" s="1"/>
  <c r="J308" i="1"/>
  <c r="I407" i="1"/>
  <c r="I391" i="1" s="1"/>
  <c r="I449" i="1"/>
  <c r="J464" i="1"/>
  <c r="J480" i="1"/>
  <c r="J492" i="1"/>
  <c r="I500" i="1"/>
  <c r="I491" i="1" s="1"/>
  <c r="I204" i="1"/>
  <c r="J244" i="1"/>
  <c r="I439" i="1"/>
  <c r="J424" i="1"/>
  <c r="J112" i="1"/>
  <c r="J106" i="1" s="1"/>
  <c r="J188" i="1"/>
  <c r="J187" i="1" s="1"/>
  <c r="J377" i="1"/>
  <c r="J414" i="1"/>
  <c r="J439" i="1"/>
  <c r="J517" i="1"/>
  <c r="J520" i="1"/>
  <c r="J240" i="1"/>
  <c r="J419" i="1"/>
  <c r="J128" i="1"/>
  <c r="J184" i="1"/>
  <c r="J338" i="1"/>
  <c r="I419" i="1"/>
  <c r="J486" i="1"/>
  <c r="J536" i="1"/>
  <c r="J407" i="1"/>
  <c r="J449" i="1"/>
  <c r="I464" i="1"/>
  <c r="J500" i="1"/>
  <c r="J514" i="1"/>
  <c r="P56" i="2" l="1"/>
  <c r="Z48" i="2"/>
  <c r="AA48" i="2" s="1"/>
  <c r="H56" i="2"/>
  <c r="Z40" i="2"/>
  <c r="AA40" i="2" s="1"/>
  <c r="Z36" i="2"/>
  <c r="AA36" i="2" s="1"/>
  <c r="Z32" i="2"/>
  <c r="AA32" i="2" s="1"/>
  <c r="E41" i="2"/>
  <c r="AA41" i="2" s="1"/>
  <c r="O56" i="2"/>
  <c r="O55" i="2" s="1"/>
  <c r="Z20" i="2"/>
  <c r="AA20" i="2" s="1"/>
  <c r="T56" i="2"/>
  <c r="T55" i="2" s="1"/>
  <c r="G56" i="2"/>
  <c r="G55" i="2" s="1"/>
  <c r="W56" i="2"/>
  <c r="W55" i="2" s="1"/>
  <c r="X56" i="2"/>
  <c r="X55" i="2" s="1"/>
  <c r="R56" i="2"/>
  <c r="R55" i="2" s="1"/>
  <c r="S56" i="2"/>
  <c r="S55" i="2" s="1"/>
  <c r="V56" i="2"/>
  <c r="V55" i="2" s="1"/>
  <c r="P55" i="2"/>
  <c r="N56" i="2"/>
  <c r="N55" i="2" s="1"/>
  <c r="E53" i="2"/>
  <c r="AA53" i="2" s="1"/>
  <c r="H55" i="2"/>
  <c r="E51" i="2"/>
  <c r="AA51" i="2" s="1"/>
  <c r="E29" i="2"/>
  <c r="AA29" i="2" s="1"/>
  <c r="F56" i="2"/>
  <c r="F55" i="2" s="1"/>
  <c r="L56" i="2"/>
  <c r="L55" i="2" s="1"/>
  <c r="E21" i="2"/>
  <c r="AA21" i="2" s="1"/>
  <c r="J56" i="2"/>
  <c r="J55" i="2" s="1"/>
  <c r="K56" i="2"/>
  <c r="K55" i="2" s="1"/>
  <c r="Z50" i="2"/>
  <c r="AA50" i="2" s="1"/>
  <c r="Z12" i="2"/>
  <c r="AA12" i="2" s="1"/>
  <c r="Z46" i="2"/>
  <c r="AA46" i="2" s="1"/>
  <c r="Y56" i="2"/>
  <c r="Y55" i="2" s="1"/>
  <c r="I56" i="2"/>
  <c r="I55" i="2" s="1"/>
  <c r="Z38" i="2"/>
  <c r="AA38" i="2" s="1"/>
  <c r="Z34" i="2"/>
  <c r="AA34" i="2" s="1"/>
  <c r="Z30" i="2"/>
  <c r="AA30" i="2" s="1"/>
  <c r="U56" i="2"/>
  <c r="U55" i="2" s="1"/>
  <c r="E65" i="2"/>
  <c r="E35" i="2"/>
  <c r="AA35" i="2" s="1"/>
  <c r="E47" i="2"/>
  <c r="AA47" i="2" s="1"/>
  <c r="E11" i="2"/>
  <c r="AA11" i="2" s="1"/>
  <c r="E9" i="2"/>
  <c r="AA9" i="2" s="1"/>
  <c r="E43" i="2"/>
  <c r="AA43" i="2" s="1"/>
  <c r="E27" i="2"/>
  <c r="AA27" i="2" s="1"/>
  <c r="E39" i="2"/>
  <c r="AA39" i="2" s="1"/>
  <c r="E31" i="2"/>
  <c r="AA31" i="2" s="1"/>
  <c r="E19" i="2"/>
  <c r="AA19" i="2" s="1"/>
  <c r="E7" i="2"/>
  <c r="E15" i="2"/>
  <c r="AA15" i="2" s="1"/>
  <c r="Z54" i="2"/>
  <c r="AA54" i="2" s="1"/>
  <c r="Z28" i="2"/>
  <c r="AA28" i="2" s="1"/>
  <c r="Z22" i="2"/>
  <c r="AA22" i="2" s="1"/>
  <c r="E23" i="2"/>
  <c r="AA23" i="2" s="1"/>
  <c r="Q56" i="2"/>
  <c r="Q55" i="2" s="1"/>
  <c r="E17" i="2"/>
  <c r="AA17" i="2" s="1"/>
  <c r="Z16" i="2"/>
  <c r="AA16" i="2" s="1"/>
  <c r="Z26" i="2"/>
  <c r="AA26" i="2" s="1"/>
  <c r="Z18" i="2"/>
  <c r="AA18" i="2" s="1"/>
  <c r="Z52" i="2"/>
  <c r="AA52" i="2" s="1"/>
  <c r="Z42" i="2"/>
  <c r="AA42" i="2" s="1"/>
  <c r="Z14" i="2"/>
  <c r="AA14" i="2" s="1"/>
  <c r="E25" i="2"/>
  <c r="AA25" i="2" s="1"/>
  <c r="Z24" i="2"/>
  <c r="AA24" i="2" s="1"/>
  <c r="M56" i="2"/>
  <c r="M55" i="2" s="1"/>
  <c r="E37" i="2"/>
  <c r="AA37" i="2" s="1"/>
  <c r="Z10" i="2"/>
  <c r="AA10" i="2" s="1"/>
  <c r="Z8" i="2"/>
  <c r="AA8" i="2" s="1"/>
  <c r="E33" i="2"/>
  <c r="AA33" i="2" s="1"/>
  <c r="J479" i="1"/>
  <c r="J117" i="1"/>
  <c r="J418" i="1"/>
  <c r="J22" i="1"/>
  <c r="J391" i="1"/>
  <c r="J226" i="1"/>
  <c r="J204" i="1"/>
  <c r="J243" i="1"/>
  <c r="J307" i="1"/>
  <c r="J37" i="1"/>
  <c r="J77" i="1"/>
  <c r="I418" i="1"/>
  <c r="I549" i="1" s="1"/>
  <c r="J491" i="1"/>
  <c r="J550" i="1" s="1"/>
  <c r="J132" i="1"/>
  <c r="E55" i="2" l="1"/>
  <c r="AA7" i="2"/>
  <c r="Z56" i="2"/>
  <c r="Z57" i="2" s="1"/>
  <c r="Z55" i="2"/>
</calcChain>
</file>

<file path=xl/sharedStrings.xml><?xml version="1.0" encoding="utf-8"?>
<sst xmlns="http://schemas.openxmlformats.org/spreadsheetml/2006/main" count="2570" uniqueCount="1489">
  <si>
    <t>MINISTÉRIO DA EDUCAÇÃO</t>
  </si>
  <si>
    <t>Obra: Creche Tipo 2 - Opção 110V</t>
  </si>
  <si>
    <t>BDI :</t>
  </si>
  <si>
    <t>Unidade federativa: MINAS GERAIS</t>
  </si>
  <si>
    <t>Fonte</t>
  </si>
  <si>
    <t>Planilha Orçamentária: TIPO2-PLN-AT8-S127_R02</t>
  </si>
  <si>
    <t>SINAPI</t>
  </si>
  <si>
    <t>2025/01</t>
  </si>
  <si>
    <t>SEM DESONERAÇÃO</t>
  </si>
  <si>
    <t>SP OBRAS</t>
  </si>
  <si>
    <t>PRÓPRIA</t>
  </si>
  <si>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</si>
  <si>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</si>
  <si>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</si>
  <si>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</si>
  <si>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</si>
  <si>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</si>
  <si>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</si>
  <si>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SEM BDI R$</t>
  </si>
  <si>
    <t>PREÇO UNITÁRIO COM BDI R$</t>
  </si>
  <si>
    <t>VALOR TOTALSEM BDI</t>
  </si>
  <si>
    <t>VALOR TOTAL COM R$</t>
  </si>
  <si>
    <t>1</t>
  </si>
  <si>
    <t>SERVIÇOS PRELIMINARES</t>
  </si>
  <si>
    <t>1.1</t>
  </si>
  <si>
    <t>103689</t>
  </si>
  <si>
    <t>FORNECIMENTO E INSTALAÇÃO DE PLACA DE OBRA COM CHAPA GALVANIZADA E ESTRUTURA DE MADEIRA. AF_03/2022_PS</t>
  </si>
  <si>
    <t>M2</t>
  </si>
  <si>
    <t>1.2</t>
  </si>
  <si>
    <t>98459</t>
  </si>
  <si>
    <t>TAPUME COM TELHA METÁLICA. AF_03/2024</t>
  </si>
  <si>
    <t>1.3</t>
  </si>
  <si>
    <t>101509</t>
  </si>
  <si>
    <t>ENTRADA DE ENERGIA ELÉTRICA, AÉREA, TRIFÁSICA, COM CAIXA DE EMBUTIR, CABO DE 10 MM2 E DISJUNTOR DIN 50A (NÃO INCLUSO O POSTE DE CONCRETO). AF_07/2020</t>
  </si>
  <si>
    <t>UN</t>
  </si>
  <si>
    <t>1.4</t>
  </si>
  <si>
    <t>FNDE 03</t>
  </si>
  <si>
    <t>LIGAÇÃO PROVISÓRIA DE ÁGUA E ESGOTO</t>
  </si>
  <si>
    <t>1.5</t>
  </si>
  <si>
    <t>99059</t>
  </si>
  <si>
    <t>LOCAÇÃO CONVENCIONAL DE OBRA, UTILIZANDO GABARITO DE TÁBUAS CORRIDAS PONTALETADAS A CADA 2,00M - 2 UTILIZAÇÕES. AF_03/2024</t>
  </si>
  <si>
    <t>M</t>
  </si>
  <si>
    <t>1.6</t>
  </si>
  <si>
    <t>FNDE 231</t>
  </si>
  <si>
    <t>LOCACAO DE CONTAINER 2,30 X 6,00 M, ALT. 2,50 M, COM 1 SANITARIO, PARA ESCRITORIO, COMPLETO, SEM DIVISORIAS INTERNAS (NAO INCLUI MOBILIZACAO/DESMOBILIZACAO)</t>
  </si>
  <si>
    <t>MÊS</t>
  </si>
  <si>
    <t>1.7</t>
  </si>
  <si>
    <t>FNDE 230</t>
  </si>
  <si>
    <t>LOCACAO DE CONTAINER 2,30 X 6,00 M, ALT. 2,50 M, PARA ESCRITORIO, SEM DIVISORIAS INTERNAS E SEM SANITARIO (NAO INCLUI MOBILIZACAO/DESMOBILIZACAO)</t>
  </si>
  <si>
    <t>1.8</t>
  </si>
  <si>
    <t>FNDE 232</t>
  </si>
  <si>
    <t>LOCACAO DE CONTAINER 2,30 X 6,00 M, ALT. 2,50 M, PARA SANITARIO, COM 4 BACIAS, 8 CHUVEIROS,1 LAVATORIO E 1 MICTORIO (NAO INCLUI MOBILIZACAO/DESMOBILIZACAO)</t>
  </si>
  <si>
    <t>MOVIMENTO DE TERRA PARA FUNDAÇÕES</t>
  </si>
  <si>
    <t>2.1</t>
  </si>
  <si>
    <t>EDIFICAÇÃO</t>
  </si>
  <si>
    <t>2.1.1</t>
  </si>
  <si>
    <t>98525</t>
  </si>
  <si>
    <t>LIMPEZA MECANIZADA DE CAMADA VEGETAL, VEGETAÇÃO E PEQUENAS ÁRVORES (DIÂMETRO DE TRONCO MENOR QUE 0,20 M), COM TRATOR DE ESTEIRAS. AF_03/2024</t>
  </si>
  <si>
    <t>2.1.2</t>
  </si>
  <si>
    <t>94306</t>
  </si>
  <si>
    <t>ATERRO MECANIZADO DE VALA COM ESCAVADEIRA HIDRÁULICA (CAPACIDADE DA CAÇAMBA: 0,8 M³ / POTÊNCIA: 111 HP), LARGURA ATÉ 2,5 M, PROFUNDIDADE DE 1,5 A 3,0 M, COM SOLO ARGILO-ARENOSO. AF_08/2023</t>
  </si>
  <si>
    <t>M3</t>
  </si>
  <si>
    <t>2.1.3</t>
  </si>
  <si>
    <t>96523</t>
  </si>
  <si>
    <t>ESCAVAÇÃO MANUAL PARA BLOCO DE COROAMENTO OU SAPATA (INCLUINDO ESCAVAÇÃO PARA COLOCAÇÃO DE FÔRMAS). AF_01/2024</t>
  </si>
  <si>
    <t>2.1.4</t>
  </si>
  <si>
    <t>101617</t>
  </si>
  <si>
    <t>PREPARO DE FUNDO DE VALA COM LARGURA MAIOR OU IGUAL A 1,5 M E MENOR QUE 2,5 M (ACERTO DO SOLO NATURAL). AF_08/2020</t>
  </si>
  <si>
    <t>2.1.5</t>
  </si>
  <si>
    <t>93381</t>
  </si>
  <si>
    <t>REATERRO MECANIZADO DE VALA COM RETROESCAVADEIRA (CAPACIDADE DA CAÇAMBA DA RETRO: 0,26 M³/POTÊNCIA: 88 HP), LARGURA 0,8 A 1,5 M, PROFUNDIDADE 1,5 A 3,0 M, COM SOLO (SEM SUBSTITUIÇÃO) DE 1ª CATEGORIA E COMPACTADOR DE SOLOS DE PERCUSSÃO. AF_08/2023</t>
  </si>
  <si>
    <t>2.2</t>
  </si>
  <si>
    <t>MURETA ABRIGO DE GÁS</t>
  </si>
  <si>
    <t>2.2.1</t>
  </si>
  <si>
    <t>2.2.2</t>
  </si>
  <si>
    <t>2.2.3</t>
  </si>
  <si>
    <t>2.3</t>
  </si>
  <si>
    <t>CASTELO D'ÁGUA</t>
  </si>
  <si>
    <t>2.3.1</t>
  </si>
  <si>
    <t>2.3.2</t>
  </si>
  <si>
    <t>2.3.3</t>
  </si>
  <si>
    <t>3</t>
  </si>
  <si>
    <t>FUNDAÇÕES</t>
  </si>
  <si>
    <t>3.1</t>
  </si>
  <si>
    <t>CONCRETO ARMADO PARA SAPATAS</t>
  </si>
  <si>
    <t>3.1.1</t>
  </si>
  <si>
    <t>96619</t>
  </si>
  <si>
    <t>LASTRO DE CONCRETO MAGRO, APLICADO EM BLOCOS DE COROAMENTO OU SAPATAS, ESPESSURA DE 5 CM. AF_01/2024</t>
  </si>
  <si>
    <t>3.1.2</t>
  </si>
  <si>
    <t>96534</t>
  </si>
  <si>
    <t>FABRICAÇÃO, MONTAGEM E DESMONTAGEM DE FÔRMA PARA BLOCO DE COROAMENTO, EM MADEIRA SERRADA, E=25 MM, 4 UTILIZAÇÕES. AF_01/2024</t>
  </si>
  <si>
    <t>3.1.3</t>
  </si>
  <si>
    <t>104917</t>
  </si>
  <si>
    <t>ARMAÇÃO DE SAPATA ISOLADA, VIGA BALDRAME E SAPATA CORRIDA UTILIZANDO AÇO CA-50 DE 6,3 MM - MONTAGEM. AF_01/2024</t>
  </si>
  <si>
    <t>KG</t>
  </si>
  <si>
    <t>3.1.4</t>
  </si>
  <si>
    <t>104918</t>
  </si>
  <si>
    <t>ARMAÇÃO DE SAPATA ISOLADA, VIGA BALDRAME E SAPATA CORRIDA UTILIZANDO AÇO CA-50 DE 8 MM - MONTAGEM. AF_01/2024</t>
  </si>
  <si>
    <t>3.1.5</t>
  </si>
  <si>
    <t>104919</t>
  </si>
  <si>
    <t>ARMAÇÃO DE SAPATA ISOLADA, VIGA BALDRAME E SAPATA CORRIDA UTILIZANDO AÇO CA-50 DE 10 MM - MONTAGEM. AF_01/2024</t>
  </si>
  <si>
    <t>3.1.6</t>
  </si>
  <si>
    <t>104920</t>
  </si>
  <si>
    <t>ARMAÇÃO DE BLOCO, SAPATA ISOLADA, VIGA BALDRAME E SAPATA CORRIDA UTILIZANDO AÇO CA-50 DE 12,5 MM - MONTAGEM. AF_01/2024</t>
  </si>
  <si>
    <t>3.1.7</t>
  </si>
  <si>
    <t>92915</t>
  </si>
  <si>
    <t>ARMAÇÃO DE ESTRUTURAS DIVERSAS DE CONCRETO ARMADO, EXCETO VIGAS, PILARES, LAJES E FUNDAÇÕES, UTILIZANDO AÇO CA-60 DE 5,0 MM - MONTAGEM. AF_06/2022</t>
  </si>
  <si>
    <t>3.1.8</t>
  </si>
  <si>
    <t>96558</t>
  </si>
  <si>
    <t>CONCRETAGEM DE SAPATA, FCK 30 MPA, COM USO DE BOMBA - LANÇAMENTO, ADENSAMENTO E ACABAMENTO. AF_01/2024</t>
  </si>
  <si>
    <t>3.2</t>
  </si>
  <si>
    <t>CONCRETO ARMADO PARA VIGA BALDRAME</t>
  </si>
  <si>
    <t>3.2.1</t>
  </si>
  <si>
    <t>3.2.2</t>
  </si>
  <si>
    <t>96616</t>
  </si>
  <si>
    <t>LASTRO DE CONCRETO MAGRO, APLICADO EM BLOCOS DE COROAMENTO OU SAPATAS. AF_01/2024</t>
  </si>
  <si>
    <t>3.2.3</t>
  </si>
  <si>
    <t>3.2.4</t>
  </si>
  <si>
    <t>3.2.5</t>
  </si>
  <si>
    <t>3.2.6</t>
  </si>
  <si>
    <t>3.2.7</t>
  </si>
  <si>
    <t>96543</t>
  </si>
  <si>
    <t>ARMAÇÃO DE BLOCO UTILIZANDO AÇO CA-60 DE 5 MM - MONTAGEM. AF_01/2024</t>
  </si>
  <si>
    <t>3.2.8</t>
  </si>
  <si>
    <t>96557</t>
  </si>
  <si>
    <t>CONCRETAGEM DE BLOCO DE COROAMENTO OU VIGA BALDRAME, FCK 30 MPA, COM USO DE BOMBA - LANÇAMENTO, ADENSAMENTO E ACABAMENTO. AF_01/2024</t>
  </si>
  <si>
    <t>3.3</t>
  </si>
  <si>
    <t>FUNDAÇÃO CASTELO D'ÁGUA</t>
  </si>
  <si>
    <t>3.3.1</t>
  </si>
  <si>
    <t>100896</t>
  </si>
  <si>
    <t>ESTACA ESCAVADA MECANICAMENTE, SEM FLUIDO ESTABILIZANTE, COM 25CM DE DIÂMETRO, CONCRETO LANÇADO POR CAMINHÃO BETONEIRA (EXCLUSIVE MOBILIZAÇÃO E DESMOBILIZAÇÃO). AF_01/2020_PA</t>
  </si>
  <si>
    <t>3.3.2</t>
  </si>
  <si>
    <t>95601</t>
  </si>
  <si>
    <t>ARRASAMENTO MECANICO DE ESTACA DE CONCRETO ARMADO, DIAMETROS DE ATÉ 40 CM. AF_05/2021</t>
  </si>
  <si>
    <t>3.3.3</t>
  </si>
  <si>
    <t>3.3.4</t>
  </si>
  <si>
    <t>96540</t>
  </si>
  <si>
    <t>FABRICAÇÃO, MONTAGEM E DESMONTAGEM DE FÔRMA PARA BLOCO DE COROAMENTO, EM CHAPA DE MADEIRA COMPENSADA RESINADA, E=17 MM, 4 UTILIZAÇÕES. AF_01/2024</t>
  </si>
  <si>
    <t>3.3.5</t>
  </si>
  <si>
    <t>96546</t>
  </si>
  <si>
    <t>ARMAÇÃO DE BLOCO UTILIZANDO AÇO CA-50 DE 10 MM - MONTAGEM. AF_01/2024</t>
  </si>
  <si>
    <t>3.3.6</t>
  </si>
  <si>
    <t>3.3.7</t>
  </si>
  <si>
    <t>104915</t>
  </si>
  <si>
    <t>ARMAÇÃO DE BLOCO E SAPATA UTILIZANDO AÇO CA-50 DE 25 MM - MONTAGEM. AF_01/2024</t>
  </si>
  <si>
    <t>3.3.8</t>
  </si>
  <si>
    <t>3.3.9</t>
  </si>
  <si>
    <t>3.4</t>
  </si>
  <si>
    <t>ABRIGO DE GÁS - BLOCOS</t>
  </si>
  <si>
    <t>3.4.1</t>
  </si>
  <si>
    <t>3.4.2</t>
  </si>
  <si>
    <t>3.4.3</t>
  </si>
  <si>
    <t>3.4.4</t>
  </si>
  <si>
    <t>103797</t>
  </si>
  <si>
    <t>ARMAÇÃO DE DESCIDA D'ÁGUA UTILIZANDO AÇO CA-60 DE 5 MM - MONTAGEM. AF_08/2022</t>
  </si>
  <si>
    <t>3.4.5</t>
  </si>
  <si>
    <t>3.5</t>
  </si>
  <si>
    <t>MURETA E ABRIGO DE GÁS - VIGAS BALDRAME</t>
  </si>
  <si>
    <t>3.5.1</t>
  </si>
  <si>
    <t>3.5.2</t>
  </si>
  <si>
    <t>96542</t>
  </si>
  <si>
    <t>FABRICAÇÃO, MONTAGEM E DESMONTAGEM DE FÔRMA PARA VIGA BALDRAME, EM CHAPA DE MADEIRA COMPENSADA RESINADA, E=17 MM, 4 UTILIZAÇÕES. AF_01/2024</t>
  </si>
  <si>
    <t>3.5.3</t>
  </si>
  <si>
    <t>3.5.4</t>
  </si>
  <si>
    <t>4</t>
  </si>
  <si>
    <t>SUPERESTRUTURA</t>
  </si>
  <si>
    <t>4.1</t>
  </si>
  <si>
    <t>CONCRETO ARMADO - PILARES</t>
  </si>
  <si>
    <t>4.1.1</t>
  </si>
  <si>
    <t>92443</t>
  </si>
  <si>
    <t>MONTAGEM E DESMONTAGEM DE FÔRMA DE PILARES RETANGULARES E ESTRUTURAS SIMILARES, PÉ-DIREITO SIMPLES, EM CHAPA DE MADEIRA COMPENSADA PLASTIFICADA, 18 UTILIZAÇÕES. AF_09/2020</t>
  </si>
  <si>
    <t>4.1.2</t>
  </si>
  <si>
    <t>92762</t>
  </si>
  <si>
    <t>ARMAÇÃO DE PILAR OU VIGA DE ESTRUTURA CONVENCIONAL DE CONCRETO ARMADO UTILIZANDO AÇO CA-50 DE 10,0 MM - MONTAGEM. AF_06/2022</t>
  </si>
  <si>
    <t>4.1.3</t>
  </si>
  <si>
    <t>92763</t>
  </si>
  <si>
    <t>ARMAÇÃO DE PILAR OU VIGA DE ESTRUTURA CONVENCIONAL DE CONCRETO ARMADO UTILIZANDO AÇO CA-50 DE 12,5 MM - MONTAGEM. AF_06/2022</t>
  </si>
  <si>
    <t>4.1.4</t>
  </si>
  <si>
    <t>92759</t>
  </si>
  <si>
    <t>ARMAÇÃO DE PILAR OU VIGA DE ESTRUTURA CONVENCIONAL DE CONCRETO ARMADO UTILIZANDO AÇO CA-60 DE 5,0 MM - MONTAGEM. AF_06/2022</t>
  </si>
  <si>
    <t>4.1.5</t>
  </si>
  <si>
    <t>103672</t>
  </si>
  <si>
    <t>CONCRETAGEM DE PILARES, FCK = 25 MPA, COM USO DE BOMBA - LANÇAMENTO, ADENSAMENTO E ACABAMENTO. AF_02/2022_PS</t>
  </si>
  <si>
    <t>4.2</t>
  </si>
  <si>
    <t>CONCRETO ARMADO - VIGAS</t>
  </si>
  <si>
    <t>4.2.1</t>
  </si>
  <si>
    <t>4.2.2</t>
  </si>
  <si>
    <t>92761</t>
  </si>
  <si>
    <t>ARMAÇÃO DE PILAR OU VIGA DE ESTRUTURA CONVENCIONAL DE CONCRETO ARMADO UTILIZANDO AÇO CA-50 DE 8,0 MM - MONTAGEM. AF_06/2022</t>
  </si>
  <si>
    <t>4.2.3</t>
  </si>
  <si>
    <t>4.2.4</t>
  </si>
  <si>
    <t>4.2.5</t>
  </si>
  <si>
    <t>103675</t>
  </si>
  <si>
    <t>CONCRETAGEM DE VIGAS E LAJES, FCK=25 MPA, PARA LAJES MACIÇAS OU NERVURADAS COM USO DE BOMBA - LANÇAMENTO, ADENSAMENTO E ACABAMENTO. AF_02/2022_PS</t>
  </si>
  <si>
    <t>4.3</t>
  </si>
  <si>
    <t>CONCRETO ARMADO PARA VERGAS</t>
  </si>
  <si>
    <t>4.3.1</t>
  </si>
  <si>
    <t>93184</t>
  </si>
  <si>
    <t>VERGA PRÉ-MOLDADA COM ATÉ 1,5 M DE VÃO, ESPESSURA DE *20* CM. AF_03/2024</t>
  </si>
  <si>
    <t>4.4</t>
  </si>
  <si>
    <t>CONCRETO ARMADO - MURETA - PILARES</t>
  </si>
  <si>
    <t>4.4.1</t>
  </si>
  <si>
    <t>4.4.2</t>
  </si>
  <si>
    <t>4.4.3</t>
  </si>
  <si>
    <t>4.4.4</t>
  </si>
  <si>
    <t>4.5</t>
  </si>
  <si>
    <t>CONCRETO ARMADO - CASA DE GÁS - PILARES VIGAS E LAJE</t>
  </si>
  <si>
    <t>4.5.1</t>
  </si>
  <si>
    <t>4.5.2</t>
  </si>
  <si>
    <t>92760</t>
  </si>
  <si>
    <t>ARMAÇÃO DE PILAR OU VIGA DE ESTRUTURA CONVENCIONAL DE CONCRETO ARMADO UTILIZANDO AÇO CA-50 DE 6,3 MM - MONTAGEM. AF_06/2022</t>
  </si>
  <si>
    <t>4.5.3</t>
  </si>
  <si>
    <t>4.5.4</t>
  </si>
  <si>
    <t>4.5.5</t>
  </si>
  <si>
    <t>4.5.6</t>
  </si>
  <si>
    <t>4.6</t>
  </si>
  <si>
    <t>ESTRUTURA METÁLICA</t>
  </si>
  <si>
    <t>4.6.1</t>
  </si>
  <si>
    <t>FNDE 607</t>
  </si>
  <si>
    <t>ESTRUTURA TRELIÇADA DE COBERTURA, INCLUSOS PERFIS METÁLICOS, CHAPA METÁLICAS, MÃO DE OBRA E TRANSPORTE COM GUINDASTE - FORNECIMENTO E INSTALAÇÃO</t>
  </si>
  <si>
    <t>4.7</t>
  </si>
  <si>
    <t>PISO DE CONCRETO</t>
  </si>
  <si>
    <t>4.7.1</t>
  </si>
  <si>
    <t>PAVIMENTAÇÃO INTERNA DE PISO DE CONCRETO 7 CM</t>
  </si>
  <si>
    <t>4.7.1.1</t>
  </si>
  <si>
    <t>97083</t>
  </si>
  <si>
    <t>COMPACTAÇÃO MECÂNICA DE SOLO PARA EXECUÇÃO DE RADIER, PISO DE CONCRETO OU LAJE SOBRE SOLO, COM COMPACTADOR DE SOLOS A PERCUSSÃO. AF_09/2021</t>
  </si>
  <si>
    <t>4.7.1.2</t>
  </si>
  <si>
    <t>96622</t>
  </si>
  <si>
    <t>LASTRO COM MATERIAL GRANULAR, APLICADO EM PISOS OU LAJES SOBRE SOLO, ESPESSURA DE *5 CM*. AF_01/2024</t>
  </si>
  <si>
    <t>4.7.1.3</t>
  </si>
  <si>
    <t>97087</t>
  </si>
  <si>
    <t>CAMADA SEPARADORA PARA EXECUÇÃO DE RADIER, PISO DE CONCRETO OU LAJE SOBRE SOLO, EM LONA PLÁSTICA. AF_09/2021</t>
  </si>
  <si>
    <t>4.7.1.4</t>
  </si>
  <si>
    <t>94991</t>
  </si>
  <si>
    <t>EXECUÇÃO DE PASSEIO (CALÇADA) OU PISO DE CONCRETO COM CONCRETO MOLDADO IN LOCO, USINADO C20, ACABAMENTO CONVENCIONAL, NÃO ARMADO. AF_08/2022</t>
  </si>
  <si>
    <t>4.7.2</t>
  </si>
  <si>
    <t>PAVIMENTAÇÃO EXTERNA - CALÇADA DE PISO DE CONCRETO 7 CM</t>
  </si>
  <si>
    <t>4.7.2.1</t>
  </si>
  <si>
    <t>4.7.2.2</t>
  </si>
  <si>
    <t>4.7.2.3</t>
  </si>
  <si>
    <t>4.7.2.4</t>
  </si>
  <si>
    <t>5</t>
  </si>
  <si>
    <t>SISTEMA DE VEDAÇÃO VERTICAL</t>
  </si>
  <si>
    <t>5.1</t>
  </si>
  <si>
    <t>ELEMENTOS VAZADOS</t>
  </si>
  <si>
    <t>5.1.1</t>
  </si>
  <si>
    <t>101161</t>
  </si>
  <si>
    <t>ALVENARIA DE VEDAÇÃO COM ELEMENTO VAZADO DE CONCRETO (COBOGÓ) DE 7X50X50CM E ARGAMASSA DE ASSENTAMENTO COM PREPARO EM BETONEIRA. AF_05/2020</t>
  </si>
  <si>
    <t>5.2</t>
  </si>
  <si>
    <t>ALVENARIA DE VEDAÇÃO</t>
  </si>
  <si>
    <t>5.2.1</t>
  </si>
  <si>
    <t>103322</t>
  </si>
  <si>
    <t>ALVENARIA DE VEDAÇÃO DE BLOCOS CERÂMICOS FURADOS NA VERTICAL DE 9X19X39 CM (ESPESSURA 9 CM) E ARGAMASSA DE ASSENTAMENTO COM PREPARO EM BETONEIRA. AF_12/2021</t>
  </si>
  <si>
    <t>5.2.2</t>
  </si>
  <si>
    <t>103328</t>
  </si>
  <si>
    <t>ALVENARIA DE VEDAÇÃO DE BLOCOS CERÂMICOS FURADOS NA HORIZONTAL DE 9X19X19 CM (ESPESSURA 9 CM) E ARGAMASSA DE ASSENTAMENTO COM PREPARO EM BETONEIRA. AF_12/2021</t>
  </si>
  <si>
    <t>5.2.3</t>
  </si>
  <si>
    <t>103324</t>
  </si>
  <si>
    <t>ALVENARIA DE VEDAÇÃO DE BLOCOS CERÂMICOS FURADOS NA VERTICAL DE 14X19X39 CM (ESPESSURA 14 CM) E ARGAMASSA DE ASSENTAMENTO COM PREPARO EM BETONEIRA. AF_12/2021</t>
  </si>
  <si>
    <t>5.2.4</t>
  </si>
  <si>
    <t>101159</t>
  </si>
  <si>
    <t>ALVENARIA DE VEDAÇÃO DE BLOCOS CERÂMICOS MACIÇOS DE 5X10X20CM (ESPESSURA 10CM) E ARGAMASSA DE ASSENTAMENTO COM PREPARO EM BETONEIRA. AF_05/2020</t>
  </si>
  <si>
    <t>5.2.5</t>
  </si>
  <si>
    <t>93202</t>
  </si>
  <si>
    <t>FIXAÇÃO (ENCUNHAMENTO) DE ALVENARIA DE VEDAÇÃO COM TIJOLO MACIÇO. AF_03/2024</t>
  </si>
  <si>
    <t>5.3</t>
  </si>
  <si>
    <t>ALVENARIA DA MURETA</t>
  </si>
  <si>
    <t>5.3.1</t>
  </si>
  <si>
    <t>5.4</t>
  </si>
  <si>
    <t>DIVISÓRIAS</t>
  </si>
  <si>
    <t>5.4.1</t>
  </si>
  <si>
    <t>102253</t>
  </si>
  <si>
    <t>DIVISORIA SANITÁRIA, TIPO CABINE, EM GRANITO CINZA POLIDO, ESP = 3CM, ASSENTADO COM ARGAMASSA COLANTE AC III-E, EXCLUSIVE FERRAGENS. AF_01/2021</t>
  </si>
  <si>
    <t>5.4.2</t>
  </si>
  <si>
    <t>FNDE 129</t>
  </si>
  <si>
    <t>INSTALAÇÃO DE BOX DE VIDRO TEMPERADO, E = 10 MM, ENCAIXADO EM PERFIL U</t>
  </si>
  <si>
    <t>5.4.3</t>
  </si>
  <si>
    <t>96370</t>
  </si>
  <si>
    <t>PAREDE COM SISTEMA EM CHAPAS DE GESSO PARA DRYWALL, USO INTERNO, COM UMA FACE SIMPLES E ESTRUTURA METÁLICA COM GUIAS SIMPLES, SEM VÃOS. AF_07/2023_PS</t>
  </si>
  <si>
    <t>6</t>
  </si>
  <si>
    <t>ESQUADRIAS</t>
  </si>
  <si>
    <t>6.1</t>
  </si>
  <si>
    <t>PORTAS DE MADEIRA</t>
  </si>
  <si>
    <t>6.1.1</t>
  </si>
  <si>
    <t>FNDE 433</t>
  </si>
  <si>
    <t>PM1 - KIT DE PORTA DE MADEIRA PARA PINTURA, SEMI-OCA (LEVE OU MÉDIA), PADRÃO MÉDIO, 70X210CM, ESPESSURA DE 3,5CM, ITENS INCLUSOS: DOBRADIÇAS, MONTAGEM E INSTALAÇÃO DO BATENTE, FECHADURA COM EXECUÇÃO DO FURO - FORNECIMENTO E INSTALAÇÃO</t>
  </si>
  <si>
    <t>6.1.2</t>
  </si>
  <si>
    <t>FNDE 247</t>
  </si>
  <si>
    <t>PM 2 - KIT DE PORTA DE MADEIRA COM VENEZIANA, 80X210CM (ESPESSURA DE 3CM), PADRÃO MÉDIO, ITENS INCLUSOS: DOBRADIÇAS, MONTAGEM E INSTALAÇÃO DE BATENTE, FECHADURA COM EXECUÇÃO DO FURO - FORNECIMENTO E INSTALAÇÃO</t>
  </si>
  <si>
    <t>6.1.3</t>
  </si>
  <si>
    <t>FNDE 246</t>
  </si>
  <si>
    <t>PM3 - KIT DE PORTA DE MADEIRA FRISADA, SEMI-OCA (LEVE OU MÉDIA), PADRÃO MÉDIO, 80X210CM, ESPESSURA DE 3,5CM, ITENS INCLUSOS: DOBRADIÇAS, MONTAGEM E INSTALAÇÃO DE BATENTE, FECHADURA COM EXECUÇÃO DO FURO - FORNECIMENTO E INSTALAÇÃO.</t>
  </si>
  <si>
    <t>6.1.4</t>
  </si>
  <si>
    <t>FNDE 434</t>
  </si>
  <si>
    <t>PM4 - KIT DE PORTA DE MADEIRA FRISADA, SEMI-OCA (LEVE OU MÉDIA), PADRÃO MÉDIO, 80X210CM, ESPESSURA DE 3,5CM, ITENS INCLUSOS: DOBRADIÇAS, MONTAGEM E INSTALAÇÃO DE BATENTE, FECHADURA COM EXECUÇÃO DO FURO - FORNECIMENTO E INSTALAÇÃO.</t>
  </si>
  <si>
    <t>6.1.5</t>
  </si>
  <si>
    <t>FNDE 430</t>
  </si>
  <si>
    <t>PM5 - KIT DE PORTA DE MADEIRA COM VISOR DE VIDRO, 80X210CM (ESPESSURA DE 3CM), PADRÃO POPULAR, ITENS INCLUSOS: DOBRADIÇAS, MONTAGEM E INSTALAÇÃO DE BATENTE, FECHADURA COM EXECUÇÃO DO FURO - FORNECIMENTO E INSTALAÇÃO.</t>
  </si>
  <si>
    <t>6.1.6</t>
  </si>
  <si>
    <t>FNDE 432</t>
  </si>
  <si>
    <t>PM6 -PORTA EM COMPENSADO DE MADEIRA E=2cm REVESTIDA COM LAMINADO MELAMÍNICO COM VARIAÇÃO DE CORES</t>
  </si>
  <si>
    <t>6.1.7</t>
  </si>
  <si>
    <t>FNDE 431</t>
  </si>
  <si>
    <t>INSTALAÇÃO DE VIDRO LISO INCOLOR ESQUADRIA PM5 , E = 6 MM, EM ESQUADRIA DE MADEIRA, FIXADO COM BAGUETE</t>
  </si>
  <si>
    <t>6.2</t>
  </si>
  <si>
    <t>FERRAGENS E ACESSÓRIOS</t>
  </si>
  <si>
    <t>6.2.1</t>
  </si>
  <si>
    <t>100705</t>
  </si>
  <si>
    <t>TARJETA TIPO LIVRE/OCUPADO PARA PORTA DE BANHEIRO. AF_12/2019</t>
  </si>
  <si>
    <t>6.2.2</t>
  </si>
  <si>
    <t>100866</t>
  </si>
  <si>
    <t>BARRA DE APOIO RETA, EM ACO INOX POLIDO, COMPRIMENTO 60CM, FIXADA NA PAREDE - FORNECIMENTO E INSTALAÇÃO. AF_01/2020</t>
  </si>
  <si>
    <t>6.2.3</t>
  </si>
  <si>
    <t>FNDE 04</t>
  </si>
  <si>
    <t>CHAPA METÁLICA (ALUMÍNIO) 0,90 M X 0,40 M, ESPESSURA 1 MM PARA AS PORTAS</t>
  </si>
  <si>
    <t>M²</t>
  </si>
  <si>
    <t>6.3</t>
  </si>
  <si>
    <t>PORTAS EM ALUMÍNIO</t>
  </si>
  <si>
    <t>6.3.1</t>
  </si>
  <si>
    <t>FNDE 251</t>
  </si>
  <si>
    <t>PORTA DE ABRIR - PA1 - 100 X 210 CM EM CHAPA DE ALUMÍNIO, COM VENEZIANA E VIDRO MINIBOREAL 6 MM, INCLUSO FECHADURA E PUXADOR - CONFORME PROJETO DE ESQUADRIAS</t>
  </si>
  <si>
    <t>6.3.2</t>
  </si>
  <si>
    <t>FNDE 252</t>
  </si>
  <si>
    <t>PORTA DE ABRIR - PA2 - 80 X 210 CM EM CHAPA DE ALUMÍNIO, TIPO VENEZIANA COM GUARNIÇÃO, FIXAÇÃO COM PARAFUSOS - FORNECIMENTO E INSTALAÇÃO - CONFORME PROJETO DE ESQUADRIAS</t>
  </si>
  <si>
    <t>6.3.3</t>
  </si>
  <si>
    <t>FNDE 253</t>
  </si>
  <si>
    <t>PORTA DE ABRIR 2 FOLHAS - PA3 - 160 X 210 CM EM CHAPA DE ALUMÍNIO, TIPO VENEZIANA COM GUARNIÇÃO, FIXAÇÃO COM PARAFUSOS - FORNECIMENTO E INSTALAÇÃO - CONFORME PROJETO DE ESQUADRIAS</t>
  </si>
  <si>
    <t>6.3.4</t>
  </si>
  <si>
    <t>FNDE 435</t>
  </si>
  <si>
    <t>PORTA DE CORRER - PA4- 450 X 210 CM, DE ALUMÍNIO, COM DUAS FOLHAS FIXAS E DUAS FOLHAS DE CORRER PARA VIDRO, INCLUSO VIDRO LISO INCOLOR 8 MM, FECHADURA E PUXADOR, SEM ALIZAR - CONFORME PROJETO DE ESQUADRIAS</t>
  </si>
  <si>
    <t>6.3.5</t>
  </si>
  <si>
    <t>FNDE 436</t>
  </si>
  <si>
    <t>PORTA DE ABRIR - PA5 - 120 X 170 CM EM CHAPA DE ALUMÍNIO, TIPO VENEZIANA COM GUARNIÇÃO, FIXAÇÃO COM PARAFUSOS - FORNECIMENTO E INSTALAÇÃO - CONFORME PROJETO DE ESQUADRIAS</t>
  </si>
  <si>
    <t>6.4</t>
  </si>
  <si>
    <t>JANELAS EM ALUMÍNIO</t>
  </si>
  <si>
    <t>6.4.1</t>
  </si>
  <si>
    <t>FNDE 258</t>
  </si>
  <si>
    <t>JANELA DE ALUMÍNIO - JA-1 - 70 X 125 CM, TIPO GUILHOTINA COMPLETA, COM VIDROS, BATENTE E FERRAGENS. EXCLUSIVE ALIZAR, ACABAMENTO E CONTRAMARCO, CONFORME PROJETO DE ESQUADRIAS</t>
  </si>
  <si>
    <t>6.4.2</t>
  </si>
  <si>
    <t>FNDE 438</t>
  </si>
  <si>
    <t>JANELA DE ALUMÍNIO - JA-2 - 110 X 195 CM, TIPO GUILHOTINACOMPLETA, COM VIDROS, BATENTE E FERRAGENS. EXCLUSIVE ALIZAR, ACABAMENTO E CONTRAMARCO, CONFORME PROJETO DE ESQUADRIAS</t>
  </si>
  <si>
    <t>6.4.3</t>
  </si>
  <si>
    <t>FNDE 275</t>
  </si>
  <si>
    <t>JANELA DE ALUMÍNIO JA-3 - 140 X 115, TIPO FIXA, PARA VIDRO, COM VIDRO, BATENTE E FERRAGENS. EXCLUSIVE ACABAMENTO, ALIZAR E CONTRAMARCO, CONFORME PROJETO DE ESQUADRIAS</t>
  </si>
  <si>
    <t>6.4.4</t>
  </si>
  <si>
    <t>FNDE 439</t>
  </si>
  <si>
    <t>JANELA DE ALUMÍNIO - JA-4 - 140 X 195 CM, TIPO GUILHOTINA COMPLETA, COM VIDROS, BATENTE E FERRAGENS. EXCLUSIVE ALIZAR, ACABAMENTO E CONTRAMARCO, CONFORME PROJETO DE ESQUADRIAS</t>
  </si>
  <si>
    <t>6.4.5</t>
  </si>
  <si>
    <t>FNDE 440</t>
  </si>
  <si>
    <t>JANELA DE ALUMÍNIO JA-5 - 200 X 105 CM, TIPO FIXA, PARA VIDRO, COM VIDRO, BATENTE E FERRAGENS. EXCLUSIVE ACABAMENTO, ALIZAR E CONTRAMARCO, CONFORME PROJETO DE ESQUADRIAS</t>
  </si>
  <si>
    <t>6.4.6</t>
  </si>
  <si>
    <t>FNDE 441</t>
  </si>
  <si>
    <t>JANELA DE ALUMÍNIO - JA-6 - 210 X 50 CM, TIPO MAXIM-AR, COM VIDROS, BATENTE E FERRAGENS. EXCLUSIVE ALIZAR, ACABAMENTO E CONTRAMARCO, CONFORME PROJETO DE ESQUADRIAS</t>
  </si>
  <si>
    <t>6.4.7</t>
  </si>
  <si>
    <t>FNDE 264</t>
  </si>
  <si>
    <t>JANELA DE ALUMÍNIO - JA-7 - 210 X 75 CM, TIPO MAXIM-AR, COM VIDROS, BATENTE E FERRAGENS. EXCLUSIVE ALIZAR, ACABAMENTO E CONTRAMARCO, CONFORME PROJETO DE ESQUADRIAS</t>
  </si>
  <si>
    <t>6.4.8</t>
  </si>
  <si>
    <t>FNDE 268</t>
  </si>
  <si>
    <t>JANELA DE ALUMÍNIO - JA-8 - 210 X 100 CM, TIPO MAXIM-AR, COM VIDROS, BATENTE E FERRAGENS. EXCLUSIVE ALIZAR, ACABAMENTO E CONTRAMARCO, CONFORME PROJETO DE ESQUADRIAS</t>
  </si>
  <si>
    <t>6.4.9</t>
  </si>
  <si>
    <t>FNDE 265</t>
  </si>
  <si>
    <t>JANELA DE ALUMÍNIO - JA-9 - 210 X 150 CM, TIPO MAXIM-AR, COM VIDROS, BATENTE E FERRAGENS. EXCLUSIVE ALIZAR, ACABAMENTO E CONTRAMARCO, CONFORME PROJETO DE ESQUADRIAS</t>
  </si>
  <si>
    <t>6.4.10</t>
  </si>
  <si>
    <t>FNDE 442</t>
  </si>
  <si>
    <t>JANELA DE ALUMÍNIO - JA-10 - 70 X 75 CM, TIPO MAXIM-AR, COM VIDROS, BATENTE E FERRAGENS. EXCLUSIVE ALIZAR, ACABAMENTO E CONTRAMARCO, CONFORME PROJETO DE ESQUADRIAS</t>
  </si>
  <si>
    <t>6.4.11</t>
  </si>
  <si>
    <t>FNDE 270</t>
  </si>
  <si>
    <t>JANELA DE ALUMÍNIO - JA-11 - 140 X 75 CM, TIPO MAXIM-AR, COM VIDROS, BATENTE E FERRAGENS. EXCLUSIVE ALIZAR, ACABAMENTO E CONTRAMARCO, CONFORME PROJETO DE ESQUADRIAS</t>
  </si>
  <si>
    <t>6.4.12</t>
  </si>
  <si>
    <t>FNDE 443</t>
  </si>
  <si>
    <t>JANELA DE ALUMÍNIO - JA-12 - 420 X 50 CM, TIPO MAXIM-AR, COM VIDROS, BATENTE E FERRAGENS. EXCLUSIVE ALIZAR, ACABAMENTO E CONTRAMARCO, CONFORME PROJETO DE ESQUADRIAS</t>
  </si>
  <si>
    <t>6.4.13</t>
  </si>
  <si>
    <t>FNDE 444</t>
  </si>
  <si>
    <t>JANELA DE ALUMÍNIO - JA-13 - 560 X 100 CM, TIPO MAXIM-AR, COM VIDROS, BATENTE E FERRAGENS. EXCLUSIVE ALIZAR, ACABAMENTO E CONTRAMARCO, CONFORME PROJETO DE ESQUADRIAS</t>
  </si>
  <si>
    <t>6.4.14</t>
  </si>
  <si>
    <t>FNDE 445</t>
  </si>
  <si>
    <t>JANELA DE ALUMÍNIO JA-14 - 160 X 85, TIPO FIXA, PARA VIDRO, COM VIDRO, BATENTE E FERRAGENS. EXCLUSIVE ACABAMENTO, ALIZAR E CONTRAMARCO, CONFORME PROJETO DE ESQUADRIAS</t>
  </si>
  <si>
    <t>6.4.15</t>
  </si>
  <si>
    <t>FNDE 05</t>
  </si>
  <si>
    <t>TELA TIPO MOSQUITEIRO - FIXADA NA ESQUADRIA - CONFORME PROJETO DE ESQUADRIAS</t>
  </si>
  <si>
    <t>6.5</t>
  </si>
  <si>
    <t>PORTAS DE VIDRO</t>
  </si>
  <si>
    <t>6.5.1</t>
  </si>
  <si>
    <t>FNDE 437</t>
  </si>
  <si>
    <t>PORTA DE VIDRO - PV1 - 175X 230 CM, DE ABRIR DUAS FOLHAS TEMPERADO INCOLOR 10 MM, CONFORME PROJETO</t>
  </si>
  <si>
    <t>6.6</t>
  </si>
  <si>
    <t>ESQUADRIA GERAL</t>
  </si>
  <si>
    <t>6.6.1</t>
  </si>
  <si>
    <t>FNDE 280</t>
  </si>
  <si>
    <t>PF1 - PORTÃO METÁLICO DE ABRIR, 1,40 X 2,20 M, COM CHAPA METÁLICA, INCLUSO PINTURA, CONFORME PROJETO DE ESQUADRIAS</t>
  </si>
  <si>
    <t>6.6.2</t>
  </si>
  <si>
    <t>FNDE 08</t>
  </si>
  <si>
    <t>PF2 - PORTÃO METÁLICO DE ABRIR, 1,40 X 1,05 M, COM CHAPA METÁLICA, INCLUSO PINTURA, CONFORME PROJETO DE ESQUADRIAS</t>
  </si>
  <si>
    <t>6.6.3</t>
  </si>
  <si>
    <t>FNDE 281</t>
  </si>
  <si>
    <t>FECHAMENTO EM CHAPA METÁLICA PERFURADA, INCLUSO PINTURA, CONFORME PROJETO</t>
  </si>
  <si>
    <t>6.6.4</t>
  </si>
  <si>
    <t>FNDE 283</t>
  </si>
  <si>
    <t>CERCA/GRADIL H=1,58M, MALHA 5 X 15CM - GALVANIZADO</t>
  </si>
  <si>
    <t>6.6.5</t>
  </si>
  <si>
    <t>FNDE 446</t>
  </si>
  <si>
    <t>P01 - PORTÃO METÁLICO 1,50 x 2,10 M , MALHA 5 X 20CM - FIO 5,00MM, REVESTIDOS EM POLIESTER POR PROCESSO DE PINTURA ELETROSTÁTICA (GRADIL), NA COR BRANCA - FORNECIMENTO E INSTALAÇÃO</t>
  </si>
  <si>
    <t>6.6.6</t>
  </si>
  <si>
    <t>FNDE 447</t>
  </si>
  <si>
    <t>P02 - PORTÃO METÁLICO 1,00 x 2,00 M , MALHA 5 X 20CM - FIO 5,00MM, REVESTIDOS EM POLIESTER POR PROCESSO DE PINTURA ELETROSTÁTICA (GRADIL), NA COR BRANCA - FORNECIMENTO E INSTALAÇÃO</t>
  </si>
  <si>
    <t>6.6.7</t>
  </si>
  <si>
    <t>FNDE 448</t>
  </si>
  <si>
    <t>P03 - PORTÃO METÁLICO 3,12 x 2,00 M , MALHA 5 X 20CM - FIO 5,00MM, REVESTIDOS EM POLIESTER POR PROCESSO DE PINTURA ELETROSTÁTICA (GRADIL), NA COR BRANCA - FORNECIMENTO E INSTALAÇÃO</t>
  </si>
  <si>
    <t>7</t>
  </si>
  <si>
    <t>SISTEMAS DE COBERTURA</t>
  </si>
  <si>
    <t>7.1</t>
  </si>
  <si>
    <t>FNDE 20</t>
  </si>
  <si>
    <t>TELHA TERMOISOLANTE REVESTIDA EM ACO GALVALUME, FACE SUPERIOR TRAPEZOIDAL E FACE INFERIOR PLANA (NAO INCLUI ACESSORIOS DE FIXACAO), REVEST COM ESPESSURA DE 0,50 MM, COM PRE-PINTURA DE COR BRANCA NAS DUAS FACES, NUCLEO EM POLIIOCIANURATO (PIR) COM ESPESSURA DE 50 MM</t>
  </si>
  <si>
    <t>7.2</t>
  </si>
  <si>
    <t>94229</t>
  </si>
  <si>
    <t>CALHA EM CHAPA DE AÇO GALVANIZADO NÚMERO 24, DESENVOLVIMENTO DE 100 CM, INCLUSO TRANSPORTE VERTICAL. AF_07/2019</t>
  </si>
  <si>
    <t>7.3</t>
  </si>
  <si>
    <t>FNDE 422</t>
  </si>
  <si>
    <t>RUFO EM CHAPA DE AÇO GALVANIZADO NR. 24, DESENVOLVIMENTO 73 CM</t>
  </si>
  <si>
    <t>7.4</t>
  </si>
  <si>
    <t>FNDE 423</t>
  </si>
  <si>
    <t>RUFO EM CHAPA DE AÇO GALVANIZADO NR. 24, DESENVOLVIMENTO 39 CM</t>
  </si>
  <si>
    <t>7.5</t>
  </si>
  <si>
    <t>FNDE 424</t>
  </si>
  <si>
    <t>RUFO EM CHAPA DE AÇO GALVANIZADO NR. 24, DESENVOLVIMENTO 32 CM</t>
  </si>
  <si>
    <t>7.6</t>
  </si>
  <si>
    <t>FNDE 167</t>
  </si>
  <si>
    <t>PINGADEIRA EM CHAPA DE AÇO GALVANIZADO</t>
  </si>
  <si>
    <t>8</t>
  </si>
  <si>
    <t>IMPERMEABILIZAÇÃO</t>
  </si>
  <si>
    <t>8.1</t>
  </si>
  <si>
    <t>FNDE 172</t>
  </si>
  <si>
    <t>IMPERMEABILIZAÇÃO DE VIGA BALDRAME COM EMULSÃO ASFÁLTICA, 2 DEMÃOS</t>
  </si>
  <si>
    <t>8.2</t>
  </si>
  <si>
    <t>FNDE 174</t>
  </si>
  <si>
    <t>IMPERMEABILIZAÇÃO DE PISO COM EMULSÃO ASFÁLTICA, 2 DEMÃOS</t>
  </si>
  <si>
    <t>9</t>
  </si>
  <si>
    <t>REVESTIMENTOS INTERNO E EXTERNO</t>
  </si>
  <si>
    <t>9.1</t>
  </si>
  <si>
    <t>9.1.1</t>
  </si>
  <si>
    <t>87878</t>
  </si>
  <si>
    <t>CHAPISCO APLICADO EM ALVENARIAS E ESTRUTURAS DE CONCRETO INTERNAS, COM COLHER DE PEDREIRO. ARGAMASSA TRAÇO 1:3 COM PREPARO MANUAL. AF_10/2022</t>
  </si>
  <si>
    <t>9.1.2</t>
  </si>
  <si>
    <t>87535</t>
  </si>
  <si>
    <t>EMBOÇO, EM ARGAMASSA TRAÇO 1:2:8, PREPARO MECÂNICO, APLICADO MANUALMENTE EM PAREDES INTERNAS DE AMBIENTES COM ÁREA MAIOR QUE 10M², E = 17,5MM, COM TALISCAS. AF_03/2024</t>
  </si>
  <si>
    <t>9.1.3</t>
  </si>
  <si>
    <t>87792</t>
  </si>
  <si>
    <t>EMBOÇO OU MASSA ÚNICA EM ARGAMASSA TRAÇO 1:2:8, PREPARO MECÂNICO COM BETONEIRA 400 L, APLICADA MANUALMENTE EM PANOS CEGOS DE FACHADA (SEM PRESENÇA DE VÃOS), ESPESSURA DE 25 MM. AF_08/2022</t>
  </si>
  <si>
    <t>9.1.4</t>
  </si>
  <si>
    <t>87543</t>
  </si>
  <si>
    <t>MASSA ÚNICA, EM ARGAMASSA INDUSTRIALIZADA, PREPARO MECÂNICO, APLICADA COM EQUIPAMENTO DE MISTURA E PROJEÇÃO DE ARGAMASSA EM PAREDES INTERNAS, E = 5MM, SEM TALISCAS. AF_03/2024</t>
  </si>
  <si>
    <t>9.1.5</t>
  </si>
  <si>
    <t>87273</t>
  </si>
  <si>
    <t>REVESTIMENTO CERÂMICO PARA PAREDES INTERNAS COM PLACAS TIPO ESMALTADA DE DIMENSÕES 33X45 CM APLICADAS NA ALTURA INTEIRA DAS PAREDES. AF_02/2023_PE</t>
  </si>
  <si>
    <t>9.1.6</t>
  </si>
  <si>
    <t>FNDE 293</t>
  </si>
  <si>
    <t>REVESTIMENTO CERÂMICO PARA PAREDES INTERNAS COM PLACAS TIPO ESMALTADA EXTRA DE DIMENSÕES 10X10 CM COR AMARELA APLICADAS NA ALTURA INTEIRA DAS PAREDES</t>
  </si>
  <si>
    <t>9.1.7</t>
  </si>
  <si>
    <t>FNDE 294</t>
  </si>
  <si>
    <t>REVESTIMENTO CERÂMICO PARA PAREDES INTERNAS COM PLACAS TIPO ESMALTADA EXTRA DE DIMENSÕES 10X10 CM COR AZUL APLICADAS NA ALTURA INTEIRA DAS PAREDES</t>
  </si>
  <si>
    <t>9.1.8</t>
  </si>
  <si>
    <t>FNDE 295</t>
  </si>
  <si>
    <t>REVESTIMENTO CERÂMICO PARA PAREDES INTERNAS COM PLACAS TIPO ESMALTADA EXTRA DE DIMENSÕES 10X10 CM COR BRANCA APLICADAS NA ALTURA INTEIRA DAS PAREDES</t>
  </si>
  <si>
    <t>9.1.9</t>
  </si>
  <si>
    <t>FNDE 296</t>
  </si>
  <si>
    <t>REVESTIMENTO CERÂMICO PARA PAREDES INTERNAS COM PLACAS TIPO ESMALTADA EXTRA DE DIMENSÕES 10X10 CM COR VERMELHA APLICADAS NA ALTURA INTEIRA DAS PAREDES</t>
  </si>
  <si>
    <t>9.1.10</t>
  </si>
  <si>
    <t>FNDE 245</t>
  </si>
  <si>
    <t>RODA MEIO EM MADEIRA, ALTURA 7CM, FIXADO COM COLA</t>
  </si>
  <si>
    <t>9.1.11</t>
  </si>
  <si>
    <t>96114</t>
  </si>
  <si>
    <t>FORRO EM DRYWALL, PARA AMBIENTES COMERCIAIS, INCLUSIVE ESTRUTURA BIRECIONAL DE FIXAÇÃO. AF_08/2023_PS</t>
  </si>
  <si>
    <t>9.1.12</t>
  </si>
  <si>
    <t>FNDE 18</t>
  </si>
  <si>
    <t>FORRO DE FIBRA MINERAL EM PLACAS DE 625 X 625 MM, E = 15 MM, BORDA RETA, COM PINTURA ANTIMOFO, APOIADO EM PERFIL DE ACO GALVANIZADO COM 24 MM DE BASE - INSTALADO</t>
  </si>
  <si>
    <t>9.2</t>
  </si>
  <si>
    <t>MURETA</t>
  </si>
  <si>
    <t>9.2.1</t>
  </si>
  <si>
    <t>9.2.2</t>
  </si>
  <si>
    <t>10</t>
  </si>
  <si>
    <t>SISTEMAS DE PISOS</t>
  </si>
  <si>
    <t>10.1</t>
  </si>
  <si>
    <t>PAVIMENTAÇÃO INTERNA</t>
  </si>
  <si>
    <t>10.1.1</t>
  </si>
  <si>
    <t>FNDE 182</t>
  </si>
  <si>
    <t>CONTRAPISO DE CONCRETO NÃO-ESTRUTURAL, ESPESSURA 3 CM E PREPARO MECÂNICO</t>
  </si>
  <si>
    <t>10.1.2</t>
  </si>
  <si>
    <t>98680</t>
  </si>
  <si>
    <t>PISO CIMENTADO, TRAÇO 1:3 (CIMENTO E AREIA), ACABAMENTO LISO, ESPESSURA 3,0 CM, PREPARO MECÂNICO DA ARGAMASSA. AF_09/2020</t>
  </si>
  <si>
    <t>10.1.3</t>
  </si>
  <si>
    <t>87755</t>
  </si>
  <si>
    <t>CONTRAPISO EM ARGAMASSA TRAÇO 1:4 (CIMENTO E AREIA), PREPARO MECÂNICO COM BETONEIRA 400 L, APLICADO EM ÁREAS MOLHADAS SOBRE IMPERMEABILIZAÇÃO, ACABAMENTO NÃO REFORÇADO, ESPESSURA 3CM. AF_07/2021</t>
  </si>
  <si>
    <t>10.1.4</t>
  </si>
  <si>
    <t>87257</t>
  </si>
  <si>
    <t>REVESTIMENTO CERÂMICO PARA PISO COM PLACAS TIPO ESMALTADA DE DIMENSÕES 60X60 CM APLICADA EM AMBIENTES DE ÁREA MAIOR QUE 10 M2. AF_02/2023_PE</t>
  </si>
  <si>
    <t>10.1.5</t>
  </si>
  <si>
    <t>87251</t>
  </si>
  <si>
    <t>REVESTIMENTO CERÂMICO PARA PISO COM PLACAS TIPO ESMALTADA DE DIMENSÕES 45X45 CM APLICADA EM AMBIENTES DE ÁREA MAIOR QUE 10 M2. AF_02/2023_PE</t>
  </si>
  <si>
    <t>10.1.6</t>
  </si>
  <si>
    <t>FNDE 425</t>
  </si>
  <si>
    <t>PISO VINÍLICO SEMI-FLEXÍVEL EM MANTA ESPESSURA 2 MM</t>
  </si>
  <si>
    <t>10.1.7</t>
  </si>
  <si>
    <t>FNDE 09</t>
  </si>
  <si>
    <t>NATA DE CIMENTO COM COLA PVA, PARA NIVELAMENTO DE CONTRAPISO PARA ASSENTAMENTO DE PISO VINÍLICO</t>
  </si>
  <si>
    <t>10.1.8</t>
  </si>
  <si>
    <t>88650</t>
  </si>
  <si>
    <t>RODAPÉ CERÂMICO DE 7CM DE ALTURA COM PLACAS TIPO ESMALTADA DE DIMENSÕES 60X60CM. AF_02/2023</t>
  </si>
  <si>
    <t>10.1.9</t>
  </si>
  <si>
    <t>98688</t>
  </si>
  <si>
    <t>RODAPÉ EM POLIESTIRENO, ALTURA 5 CM. AF_09/2020</t>
  </si>
  <si>
    <t>10.1.10</t>
  </si>
  <si>
    <t>98689</t>
  </si>
  <si>
    <t>SOLEIRA EM GRANITO, LARGURA 15 CM, ESPESSURA 2,0 CM. AF_09/2020</t>
  </si>
  <si>
    <t>10.1.11</t>
  </si>
  <si>
    <t>FNDE 426</t>
  </si>
  <si>
    <t>SOLEIRA EM GRANITO, LARGURA 30 CM, ESPESSURA 2,0 CM</t>
  </si>
  <si>
    <t>10.1.12</t>
  </si>
  <si>
    <t>102494</t>
  </si>
  <si>
    <t>PINTURA DE PISO COM TINTA EPÓXI, APLICAÇÃO MANUAL, 2 DEMÃOS, INCLUSO PRIMER EPÓXI. AF_05/2021</t>
  </si>
  <si>
    <t>10.2</t>
  </si>
  <si>
    <t>PAVIMENTAÇÃO EXTERNA</t>
  </si>
  <si>
    <t>10.2.1</t>
  </si>
  <si>
    <t>98682</t>
  </si>
  <si>
    <t>PISO CIMENTADO, TRAÇO 1:3 (CIMENTO E AREIA), ACABAMENTO RÚSTICO, ESPESSURA 3,0 CM, PREPARO MECÂNICO DA ARGAMASSA. AF_09/2020</t>
  </si>
  <si>
    <t>10.2.2</t>
  </si>
  <si>
    <t>92396</t>
  </si>
  <si>
    <t>EXECUÇÃO DE PASSEIO EM PISO INTERTRAVADO, COM BLOCO RETANGULAR COR NATURAL DE 20 X 10 CM, ESPESSURA 6 CM. AF_10/2022</t>
  </si>
  <si>
    <t>10.2.3</t>
  </si>
  <si>
    <t>FNDE 190</t>
  </si>
  <si>
    <t>PISO PODOTÁTIL DE ALERTA, COR VERMELHA, DE CONCRETO, ASSENTADO SOBRE ARGAMASSA</t>
  </si>
  <si>
    <t>10.2.4</t>
  </si>
  <si>
    <t>FNDE 427</t>
  </si>
  <si>
    <t>PISO PODOTÁTIL DIRECIONAL, , COR VERMELHA, DE CONCRETO, ASSENTADO SOBRE ARGAMASSA</t>
  </si>
  <si>
    <t>10.2.5</t>
  </si>
  <si>
    <t>FNDE 10</t>
  </si>
  <si>
    <t>COLCHÃO DRENANTE DE AREIA H= 30 CM</t>
  </si>
  <si>
    <t>10.2.6</t>
  </si>
  <si>
    <t>98504</t>
  </si>
  <si>
    <t>PLANTIO DE GRAMA BATATAIS EM PLACAS. AF_07/2024</t>
  </si>
  <si>
    <t>10.2.7</t>
  </si>
  <si>
    <t>94263</t>
  </si>
  <si>
    <t>GUIA (MEIO-FIO) CONCRETO, MOLDADA IN LOCO EM TRECHO RETO COM EXTRUSORA, 13 CM BASE X 22 CM ALTURA. AF_01/2024</t>
  </si>
  <si>
    <t>11</t>
  </si>
  <si>
    <t>PINTURAS E ACABAMENTOS</t>
  </si>
  <si>
    <t>11.1</t>
  </si>
  <si>
    <t>PINTURA EDIFICAÇÃO</t>
  </si>
  <si>
    <t>11.1.1</t>
  </si>
  <si>
    <t>88497</t>
  </si>
  <si>
    <t>EMASSAMENTO COM MASSA LÁTEX, APLICAÇÃO EM PAREDE, DUAS DEMÃOS, LIXAMENTO MANUAL. AF_04/2023</t>
  </si>
  <si>
    <t>11.1.2</t>
  </si>
  <si>
    <t>FNDE 402</t>
  </si>
  <si>
    <t>PINTURA LÁTEX ACRÍLICA, COR BRANCO GELO, APLICAÇÃO MANUAL EM PAREDES, DUAS DEMÃOS</t>
  </si>
  <si>
    <t>11.1.3</t>
  </si>
  <si>
    <t>102219</t>
  </si>
  <si>
    <t>PINTURA TINTA DE ACABAMENTO (PIGMENTADA) ESMALTE SINTÉTICO ACETINADO EM MADEIRA, 2 DEMÃOS. AF_01/2021</t>
  </si>
  <si>
    <t>11.1.4</t>
  </si>
  <si>
    <t>FNDE 201</t>
  </si>
  <si>
    <t>PINTURA EM ESMALTE SINTÉTICO EM RODAMEIO DE MADEIRA, 2 DEMÃOS - COR BRANCO</t>
  </si>
  <si>
    <t>11.1.5</t>
  </si>
  <si>
    <t>FNDE 428</t>
  </si>
  <si>
    <t>PINTURA COM TINTA EPÓXI EM PAREDES,ÁREAS MOLHADAS, APLICAÇÃO MANUAL, 2 DEMÃOS, INCLUSO PRIMER EPÓXI</t>
  </si>
  <si>
    <t>11.1.6</t>
  </si>
  <si>
    <t>100742</t>
  </si>
  <si>
    <t>PINTURA COM TINTA ALQUÍDICA DE ACABAMENTO (ESMALTE SINTÉTICO ACETINADO) APLICADA A ROLO OU PINCEL SOBRE SUPERFÍCIES METÁLICAS (EXCETO PERFIL) EXECUTADO EM OBRA (POR DEMÃO). AF_01/2020</t>
  </si>
  <si>
    <t>11.2</t>
  </si>
  <si>
    <t>PINTURA DE FORROS</t>
  </si>
  <si>
    <t>11.2.1</t>
  </si>
  <si>
    <t>88494</t>
  </si>
  <si>
    <t>EMASSAMENTO COM MASSA LÁTEX, APLICAÇÃO EM TETO, UMA DEMÃO, LIXAMENTO MANUAL. AF_04/2023</t>
  </si>
  <si>
    <t>11.2.2</t>
  </si>
  <si>
    <t>88488</t>
  </si>
  <si>
    <t>PINTURA LÁTEX ACRÍLICA PREMIUM, APLICAÇÃO MANUAL EM TETO, DUAS DEMÃOS. AF_04/2023</t>
  </si>
  <si>
    <t>11.3</t>
  </si>
  <si>
    <t>PINTURA - DIVERSOS</t>
  </si>
  <si>
    <t>11.3.1</t>
  </si>
  <si>
    <t>11.3.1.1</t>
  </si>
  <si>
    <t>100724</t>
  </si>
  <si>
    <t>PINTURA COM TINTA ALQUÍDICA DE FUNDO E ACABAMENTO (ESMALTE SINTÉTICO GRAFITE) APLICADA A ROLO OU PINCEL SOBRE PERFIL METÁLICO EXECUTADO EM FÁBRICA (POR DEMÃO). AF_01/2020</t>
  </si>
  <si>
    <t>11.4</t>
  </si>
  <si>
    <t>11.4.1</t>
  </si>
  <si>
    <t>96132</t>
  </si>
  <si>
    <t>APLICAÇÃO MANUAL DE MASSA ACRÍLICA EM PANOS DE FACHADA SEM PRESENÇA DE VÃOS, DE EDIFÍCIOS DE MÚLTIPLOS PAVIMENTOS, DUAS DEMÃOS. AF_03/2024</t>
  </si>
  <si>
    <t>11.4.2</t>
  </si>
  <si>
    <t>88489</t>
  </si>
  <si>
    <t>PINTURA LÁTEX ACRÍLICA PREMIUM, APLICAÇÃO MANUAL EM PAREDES, DUAS DEMÃOS. AF_04/2023</t>
  </si>
  <si>
    <t>12</t>
  </si>
  <si>
    <t>INSTALAÇÃO HIDRÁULICA</t>
  </si>
  <si>
    <t>12.1</t>
  </si>
  <si>
    <t>TUBULAÇÕES E CONEXÕES DE PVC RÍGIDO</t>
  </si>
  <si>
    <t>12.1.1</t>
  </si>
  <si>
    <t>89401</t>
  </si>
  <si>
    <t>TUBO, PVC, SOLDÁVEL, DE 20MM, INSTALADO EM RAMAL DE DISTRIBUIÇÃO DE ÁGUA - FORNECIMENTO E INSTALAÇÃO. AF_06/2022</t>
  </si>
  <si>
    <t>12.1.2</t>
  </si>
  <si>
    <t>89356</t>
  </si>
  <si>
    <t>TUBO, PVC, SOLDÁVEL, DE 25MM, INSTALADO EM RAMAL OU SUB-RAMAL DE ÁGUA - FORNECIMENTO E INSTALAÇÃO. AF_06/2022</t>
  </si>
  <si>
    <t>12.1.3</t>
  </si>
  <si>
    <t>103979</t>
  </si>
  <si>
    <t>TUBO, PVC, SOLDÁVEL, DE 50MM, INSTALADO EM RAMAL DE DISTRIBUIÇÃO DE ÁGUA - FORNECIMENTO E INSTALAÇÃO. AF_06/2022</t>
  </si>
  <si>
    <t>12.1.4</t>
  </si>
  <si>
    <t>89450</t>
  </si>
  <si>
    <t>TUBO, PVC, SOLDÁVEL, DE 60MM, INSTALADO EM PRUMADA DE ÁGUA - FORNECIMENTO E INSTALAÇÃO. AF_06/2022</t>
  </si>
  <si>
    <t>12.1.5</t>
  </si>
  <si>
    <t>89451</t>
  </si>
  <si>
    <t>TUBO, PVC, SOLDÁVEL, DE 75MM, INSTALADO EM PRUMADA DE ÁGUA - FORNECIMENTO E INSTALAÇÃO. AF_06/2022</t>
  </si>
  <si>
    <t>12.1.6</t>
  </si>
  <si>
    <t>89452</t>
  </si>
  <si>
    <t>TUBO, PVC, SOLDÁVEL, DE 85MM, INSTALADO EM PRUMADA DE ÁGUA - FORNECIMENTO E INSTALAÇÃO. AF_06/2022</t>
  </si>
  <si>
    <t>12.1.7</t>
  </si>
  <si>
    <t>94713</t>
  </si>
  <si>
    <t>ADAPTADOR COM FLANGES LIVRES, PVC, SOLDÁVEL, DN 75 MM X 2 1/2", INSTALADO EM RESERVAÇÃO PREDIAL DE ÁGUA - FORNECIMENTO E INSTALAÇÃO. AF_04/2024</t>
  </si>
  <si>
    <t>12.1.8</t>
  </si>
  <si>
    <t>94714</t>
  </si>
  <si>
    <t>ADAPTADOR COM FLANGES LIVRES, PVC, SOLDÁVEL, DN 85 MM X 3", INSTALADO EM RESERVAÇÃO PREDIAL DE ÁGUA - FORNECIMENTO E INSTALAÇÃO. AF_04/2024</t>
  </si>
  <si>
    <t>12.1.9</t>
  </si>
  <si>
    <t>89376</t>
  </si>
  <si>
    <t>ADAPTADOR CURTO COM BOLSA E ROSCA PARA REGISTRO, PVC, SOLDÁVEL, DN 20MM X 1/2 , INSTALADO EM RAMAL OU SUB-RAMAL DE ÁGUA - FORNECIMENTO E INSTALAÇÃO. AF_06/2022</t>
  </si>
  <si>
    <t>12.1.10</t>
  </si>
  <si>
    <t>89383</t>
  </si>
  <si>
    <t>ADAPTADOR CURTO COM BOLSA E ROSCA PARA REGISTRO, PVC, SOLDÁVEL, DN 25MM X 3/4 , INSTALADO EM RAMAL OU SUB-RAMAL DE ÁGUA - FORNECIMENTO E INSTALAÇÃO. AF_06/2022</t>
  </si>
  <si>
    <t>12.1.11</t>
  </si>
  <si>
    <t>104002</t>
  </si>
  <si>
    <t>ADAPTADOR CURTO COM BOLSA E ROSCA PARA REGISTRO, PVC, SOLDÁVEL, DN 50MM X 1.1/4", INSTALADO EM RAMAL DE DISTRIBUIÇÃO DE ÁGUA - FORNECIMENTO E INSTALAÇÃO. AF_06/2022</t>
  </si>
  <si>
    <t>12.1.12</t>
  </si>
  <si>
    <t>89613</t>
  </si>
  <si>
    <t>ADAPTADOR CURTO COM BOLSA E ROSCA PARA REGISTRO, PVC, SOLDÁVEL, DN 75MM X 2.1/2", INSTALADO EM PRUMADA DE ÁGUA - FORNECIMENTO E INSTALAÇÃO. AF_12/2014</t>
  </si>
  <si>
    <t>12.1.13</t>
  </si>
  <si>
    <t>89616</t>
  </si>
  <si>
    <t>ADAPTADOR CURTO COM BOLSA E ROSCA PARA REGISTRO, PVC, SOLDÁVEL, DN 85MM X 3 , INSTALADO EM PRUMADA DE ÁGUA - FORNECIMENTO E INSTALAÇÃO. AF_06/2022</t>
  </si>
  <si>
    <t>12.1.14</t>
  </si>
  <si>
    <t>89605</t>
  </si>
  <si>
    <t>LUVA DE REDUÇÃO, PVC, SOLDÁVEL, DN 60MM X 50MM, INSTALADO EM PRUMADA DE ÁGUA - FORNECIMENTO E INSTALAÇÃO. AF_06/2022</t>
  </si>
  <si>
    <t>12.1.15</t>
  </si>
  <si>
    <t>FNDE 205</t>
  </si>
  <si>
    <t>BUCHA DE REDUÇÃO, CURTA, PVC, SOLDÁVEL, DN 75 X 60 MM, INSTALADO EM PRUMADA DE ÁGUA - FORNECIMENTO E INSTALAÇÃO</t>
  </si>
  <si>
    <t>12.1.16</t>
  </si>
  <si>
    <t>FNDE 229</t>
  </si>
  <si>
    <t>BUCHA DE REDUÇÃO, CURTA, PVC, SOLDÁVEL, DN 85 X 75 MM, INSTALADO EM PRUMADA DE ÁGUA - FORNECIMENTO E INSTALAÇÃO</t>
  </si>
  <si>
    <t>12.1.17</t>
  </si>
  <si>
    <t>103998</t>
  </si>
  <si>
    <t>LUVA DE REDUÇÃO, PVC, SOLDÁVEL, DN 50MM X 25MM, INSTALADO EM RAMAL DE DISTRIBUIÇÃO DE ÁGUA FORNECIMENTO E INSTALAÇÃO. AF_06/2022</t>
  </si>
  <si>
    <t>12.1.18</t>
  </si>
  <si>
    <t>103969</t>
  </si>
  <si>
    <t>BUCHA DE REDUÇÃO, LONGA, PVC, SOLDÁVEL, DN 60 X 32 MM, INSTALADO EM PRUMADA DE ÁGUA - FORNECIMENTO E INSTALAÇÃO. AF_06/2022</t>
  </si>
  <si>
    <t>12.1.19</t>
  </si>
  <si>
    <t>103972</t>
  </si>
  <si>
    <t>BUCHA DE REDUÇÃO, LONGA, PVC, SOLDÁVEL, DN 75 X 50 MM, INSTALADO EM PRUMADA DE ÁGUA - FORNECIMENTO E INSTALAÇÃO. AF_06/2022</t>
  </si>
  <si>
    <t>12.1.20</t>
  </si>
  <si>
    <t>89485</t>
  </si>
  <si>
    <t>JOELHO 45 GRAUS, PVC, SOLDÁVEL, DN 25MM, INSTALADO EM PRUMADA DE ÁGUA - FORNECIMENTO E INSTALAÇÃO. AF_06/2022</t>
  </si>
  <si>
    <t>12.1.21</t>
  </si>
  <si>
    <t>89502</t>
  </si>
  <si>
    <t>JOELHO 45 GRAUS, PVC, SOLDÁVEL, DN 50MM, INSTALADO EM PRUMADA DE ÁGUA - FORNECIMENTO E INSTALAÇÃO. AF_06/2022</t>
  </si>
  <si>
    <t>12.1.22</t>
  </si>
  <si>
    <t>89515</t>
  </si>
  <si>
    <t>JOELHO 45 GRAUS, PVC, SOLDÁVEL, DN 75MM, INSTALADO EM PRUMADA DE ÁGUA - FORNECIMENTO E INSTALAÇÃO. AF_06/2022</t>
  </si>
  <si>
    <t>12.1.23</t>
  </si>
  <si>
    <t>89523</t>
  </si>
  <si>
    <t>JOELHO 45 GRAUS, PVC, SOLDÁVEL, DN 85MM, INSTALADO EM PRUMADA DE ÁGUA - FORNECIMENTO E INSTALAÇÃO. AF_06/2022</t>
  </si>
  <si>
    <t>12.1.24</t>
  </si>
  <si>
    <t>89358</t>
  </si>
  <si>
    <t>JOELHO 90 GRAUS, PVC, SOLDÁVEL, DN 20MM, INSTALADO EM RAMAL OU SUB-RAMAL DE ÁGUA - FORNECIMENTO E INSTALAÇÃO. AF_06/2022</t>
  </si>
  <si>
    <t>12.1.25</t>
  </si>
  <si>
    <t>12.1.26</t>
  </si>
  <si>
    <t>89501</t>
  </si>
  <si>
    <t>JOELHO 90 GRAUS, PVC, SOLDÁVEL, DN 50MM, INSTALADO EM PRUMADA DE ÁGUA - FORNECIMENTO E INSTALAÇÃO. AF_06/2022</t>
  </si>
  <si>
    <t>12.1.27</t>
  </si>
  <si>
    <t>89505</t>
  </si>
  <si>
    <t>JOELHO 90 GRAUS, PVC, SOLDÁVEL, DN 60MM, INSTALADO EM PRUMADA DE ÁGUA - FORNECIMENTO E INSTALAÇÃO. AF_06/2022</t>
  </si>
  <si>
    <t>12.1.28</t>
  </si>
  <si>
    <t>94682</t>
  </si>
  <si>
    <t>JOELHO 90 GRAUS, PVC, SOLDÁVEL, DN 75 MM INSTALADO EM RESERVAÇÃO PREDIAL DE ÁGUA - FORNECIMENTO E INSTALAÇÃO. AF_04/2024</t>
  </si>
  <si>
    <t>12.1.29</t>
  </si>
  <si>
    <t>94684</t>
  </si>
  <si>
    <t>JOELHO 90 GRAUS, PVC, SOLDÁVEL, DN 85 MM INSTALADO EM RESERVAÇÃO PREDIAL DE ÁGUA - FORNECIMENTO E INSTALAÇÃO. AF_04/2024</t>
  </si>
  <si>
    <t>12.1.30</t>
  </si>
  <si>
    <t>90373</t>
  </si>
  <si>
    <t>JOELHO 90 GRAUS COM BUCHA DE LATÃO, PVC, SOLDÁVEL, DN 25MM, X 1/2 INSTALADO EM RAMAL OU SUB-RAMAL DE ÁGUA - FORNECIMENTO E INSTALAÇÃO. AF_06/2022</t>
  </si>
  <si>
    <t>12.1.31</t>
  </si>
  <si>
    <t>12.1.32</t>
  </si>
  <si>
    <t>89395</t>
  </si>
  <si>
    <t>TE, PVC, SOLDÁVEL, DN 25MM, INSTALADO EM RAMAL OU SUB-RAMAL DE ÁGUA - FORNECIMENTO E INSTALAÇÃO. AF_06/2022</t>
  </si>
  <si>
    <t>12.1.33</t>
  </si>
  <si>
    <t>89625</t>
  </si>
  <si>
    <t>TE, PVC, SOLDÁVEL, DN 50MM, INSTALADO EM PRUMADA DE ÁGUA - FORNECIMENTO E INSTALAÇÃO. AF_06/2022</t>
  </si>
  <si>
    <t>12.1.34</t>
  </si>
  <si>
    <t>89629</t>
  </si>
  <si>
    <t>TE, PVC, SOLDÁVEL, DN 75MM, INSTALADO EM PRUMADA DE ÁGUA - FORNECIMENTO E INSTALAÇÃO. AF_06/2022</t>
  </si>
  <si>
    <t>12.1.35</t>
  </si>
  <si>
    <t>89631</t>
  </si>
  <si>
    <t>TE, PVC, SOLDÁVEL, DN 85MM, INSTALADO EM PRUMADA DE ÁGUA - FORNECIMENTO E INSTALAÇÃO. AF_06/2022</t>
  </si>
  <si>
    <t>12.1.36</t>
  </si>
  <si>
    <t>89627</t>
  </si>
  <si>
    <t>TÊ DE REDUÇÃO, PVC, SOLDÁVEL, DN 50MM X 25MM, INSTALADO EM PRUMADA DE ÁGUA - FORNECIMENTO E INSTALAÇÃO. AF_06/2022</t>
  </si>
  <si>
    <t>12.1.37</t>
  </si>
  <si>
    <t>89630</t>
  </si>
  <si>
    <t>TE DE REDUÇÃO, PVC, SOLDÁVEL, DN 75MM X 50MM, INSTALADO EM PRUMADA DE ÁGUA - FORNECIMENTO E INSTALAÇÃO. AF_06/2022</t>
  </si>
  <si>
    <t>12.1.38</t>
  </si>
  <si>
    <t>12.1.39</t>
  </si>
  <si>
    <t>FNDE 208</t>
  </si>
  <si>
    <t>TÊ DE REDUÇÃO, PVC, SOLDÁVEL, DN 75MM X 60 MM, INSTALADO EM PRUMADA DE ÁGUA - FORNECIMENTO E INSTALAÇÃO.</t>
  </si>
  <si>
    <t>12.1.40</t>
  </si>
  <si>
    <t>90374</t>
  </si>
  <si>
    <t>TÊ COM BUCHA DE LATÃO NA BOLSA CENTRAL, PVC, SOLDÁVEL, DN 25MM X 3/4 , INSTALADO EM RAMAL OU SUB-RAMAL DE ÁGUA - FORNECIMENTO E INSTALAÇÃO. AF_06/2022</t>
  </si>
  <si>
    <t>12.1.41</t>
  </si>
  <si>
    <t>89396</t>
  </si>
  <si>
    <t>TÊ COM BUCHA DE LATÃO NA BOLSA CENTRAL, PVC, SOLDÁVEL, DN 25MM X 1/2 , INSTALADO EM RAMAL OU SUB-RAMAL DE ÁGUA - FORNECIMENTO E INSTALAÇÃO. AF_06/2022</t>
  </si>
  <si>
    <t>12.1.42</t>
  </si>
  <si>
    <t>12.2</t>
  </si>
  <si>
    <t>TUBULAÇÕES E CONEXÕES - METAIS</t>
  </si>
  <si>
    <t>12.2.1</t>
  </si>
  <si>
    <t>94499</t>
  </si>
  <si>
    <t>REGISTRO DE GAVETA BRUTO, LATÃO, ROSCÁVEL, 2 1/2" - FORNECIMENTO E INSTALAÇÃO. AF_08/2021</t>
  </si>
  <si>
    <t>12.2.2</t>
  </si>
  <si>
    <t>94500</t>
  </si>
  <si>
    <t>REGISTRO DE GAVETA BRUTO, LATÃO, ROSCÁVEL, 3" - FORNECIMENTO E INSTALAÇÃO. AF_08/2021</t>
  </si>
  <si>
    <t>12.2.3</t>
  </si>
  <si>
    <t>89986</t>
  </si>
  <si>
    <t>REGISTRO DE GAVETA BRUTO, LATÃO, ROSCÁVEL, 1/2", COM ACABAMENTO E CANOPLA CROMADOS - FORNECIMENTO E INSTALAÇÃO. AF_08/2021</t>
  </si>
  <si>
    <t>12.2.4</t>
  </si>
  <si>
    <t>94794</t>
  </si>
  <si>
    <t>REGISTRO DE GAVETA BRUTO, LATÃO, ROSCÁVEL, 1 1/2", COM ACABAMENTO E CANOPLA CROMADOS - FORNECIMENTO E INSTALAÇÃO. AF_08/2021</t>
  </si>
  <si>
    <t>12.2.5</t>
  </si>
  <si>
    <t>89987</t>
  </si>
  <si>
    <t>REGISTRO DE GAVETA BRUTO, LATÃO, ROSCÁVEL, 3/4", COM ACABAMENTO E CANOPLA CROMADOS - FORNECIMENTO E INSTALAÇÃO. AF_08/2021</t>
  </si>
  <si>
    <t>12.2.6</t>
  </si>
  <si>
    <t>89985</t>
  </si>
  <si>
    <t>REGISTRO DE PRESSÃO BRUTO, LATÃO, ROSCÁVEL, 3/4", COM ACABAMENTO E CANOPLA CROMADOS - FORNECIMENTO E INSTALAÇÃO. AF_08/2021</t>
  </si>
  <si>
    <t>12.3</t>
  </si>
  <si>
    <t>RESERVATÓRIO 15.000 L</t>
  </si>
  <si>
    <t>12.3.1</t>
  </si>
  <si>
    <t>FNDE 391</t>
  </si>
  <si>
    <t>RESERVATÓRIO METÁLICO CILINDRICO CAP. 15.000 LITROS, COM GUARDA-CORPO, ESCADA E PINTURA</t>
  </si>
  <si>
    <t>13</t>
  </si>
  <si>
    <t>DRENAGEM DE ÁGUAS PLUVIAIS</t>
  </si>
  <si>
    <t>13.1</t>
  </si>
  <si>
    <t>TUBULAÇÕES E CONEXÕES DE PVC</t>
  </si>
  <si>
    <t>13.1.1</t>
  </si>
  <si>
    <t>89578</t>
  </si>
  <si>
    <t>TUBO PVC, SÉRIE R, ÁGUA PLUVIAL, DN 100 MM, FORNECIDO E INSTALADO EM CONDUTORES VERTICAIS DE ÁGUAS PLUVIAIS. AF_06/2022</t>
  </si>
  <si>
    <t>13.1.2</t>
  </si>
  <si>
    <t>89580</t>
  </si>
  <si>
    <t>TUBO PVC, SÉRIE R, ÁGUA PLUVIAL, DN 150 MM, FORNECIDO E INSTALADO EM CONDUTORES VERTICAIS DE ÁGUAS PLUVIAIS. AF_06/2022</t>
  </si>
  <si>
    <t>13.1.3</t>
  </si>
  <si>
    <t>89585</t>
  </si>
  <si>
    <t>JOELHO 45 GRAUS, PVC, SERIE R, ÁGUA PLUVIAL, DN 100 MM, JUNTA ELÁSTICA, FORNECIDO E INSTALADO EM CONDUTORES VERTICAIS DE ÁGUAS PLUVIAIS. AF_06/2022</t>
  </si>
  <si>
    <t>13.1.4</t>
  </si>
  <si>
    <t>89584</t>
  </si>
  <si>
    <t>JOELHO 90 GRAUS, PVC, SERIE R, ÁGUA PLUVIAL, DN 100 MM, JUNTA ELÁSTICA, FORNECIDO E INSTALADO EM CONDUTORES VERTICAIS DE ÁGUAS PLUVIAIS. AF_06/2022</t>
  </si>
  <si>
    <t>13.1.5</t>
  </si>
  <si>
    <t>89567</t>
  </si>
  <si>
    <t>JUNÇÃO SIMPLES, PVC, SERIE R, ÁGUA PLUVIAL, DN 100 X 100 MM, JUNTA ELÁSTICA, FORNECIDO E INSTALADO EM RAMAL DE ENCAMINHAMENTO. AF_06/2022</t>
  </si>
  <si>
    <t>13.1.6</t>
  </si>
  <si>
    <t>89675</t>
  </si>
  <si>
    <t>TÊ DE INSPEÇÃO, PVC, SERIE R, ÁGUA PLUVIAL, DN 100 MM, JUNTA ELÁSTICA, FORNECIDO E INSTALADO EM CONDUTORES VERTICAIS DE ÁGUAS PLUVIAIS. AF_06/2022</t>
  </si>
  <si>
    <t>13.2</t>
  </si>
  <si>
    <t>ACESSÓRIOS</t>
  </si>
  <si>
    <t>13.2.1</t>
  </si>
  <si>
    <t>99253</t>
  </si>
  <si>
    <t>CAIXA ENTERRADA HIDRÁULICA RETANGULAR EM ALVENARIA COM TIJOLOS CERÂMICOS MACIÇOS, DIMENSÕES INTERNAS: 0,6X0,6X0,6 M PARA REDE DE DRENAGEM. AF_12/2020</t>
  </si>
  <si>
    <t>13.2.2</t>
  </si>
  <si>
    <t>89482</t>
  </si>
  <si>
    <t>CAIXA SIFONADA, PVC, DN 100 X 100 X 50 MM, FORNECIDA E INSTALADA EM RAMAIS DE ENCAMINHAMENTO DE ÁGUA PLUVIAL. AF_06/2022</t>
  </si>
  <si>
    <t>14</t>
  </si>
  <si>
    <t>INSTALAÇÃO SANITÁRIA</t>
  </si>
  <si>
    <t>14.1</t>
  </si>
  <si>
    <t>TUBULAÇÕES E CONEXÕES</t>
  </si>
  <si>
    <t>14.1.1</t>
  </si>
  <si>
    <t>89714</t>
  </si>
  <si>
    <t>TUBO PVC, SERIE NORMAL, ESGOTO PREDIAL, DN 100 MM, FORNECIDO E INSTALADO EM RAMAL DE DESCARGA OU RAMAL DE ESGOTO SANITÁRIO. AF_08/2022</t>
  </si>
  <si>
    <t>14.1.2</t>
  </si>
  <si>
    <t>89711</t>
  </si>
  <si>
    <t>TUBO PVC, SERIE NORMAL, ESGOTO PREDIAL, DN 40 MM, FORNECIDO E INSTALADO EM RAMAL DE DESCARGA OU RAMAL DE ESGOTO SANITÁRIO. AF_08/2022</t>
  </si>
  <si>
    <t>14.1.3</t>
  </si>
  <si>
    <t>89712</t>
  </si>
  <si>
    <t>TUBO PVC, SERIE NORMAL, ESGOTO PREDIAL, DN 50 MM, FORNECIDO E INSTALADO EM RAMAL DE DESCARGA OU RAMAL DE ESGOTO SANITÁRIO. AF_08/2022</t>
  </si>
  <si>
    <t>14.1.4</t>
  </si>
  <si>
    <t>89713</t>
  </si>
  <si>
    <t>TUBO PVC, SERIE NORMAL, ESGOTO PREDIAL, DN 75 MM, FORNECIDO E INSTALADO EM RAMAL DE DESCARGA OU RAMAL DE ESGOTO SANITÁRIO. AF_08/2022</t>
  </si>
  <si>
    <t>14.1.5</t>
  </si>
  <si>
    <t>89726</t>
  </si>
  <si>
    <t>JOELHO 45 GRAUS, PVC, SERIE NORMAL, ESGOTO PREDIAL, DN 40 MM, JUNTA SOLDÁVEL, FORNECIDO E INSTALADO EM RAMAL DE DESCARGA OU RAMAL DE ESGOTO SANITÁRIO. AF_08/2022</t>
  </si>
  <si>
    <t>14.1.6</t>
  </si>
  <si>
    <t>89732</t>
  </si>
  <si>
    <t>JOELHO 45 GRAUS, PVC, SERIE NORMAL, ESGOTO PREDIAL, DN 50 MM, JUNTA ELÁSTICA, FORNECIDO E INSTALADO EM RAMAL DE DESCARGA OU RAMAL DE ESGOTO SANITÁRIO. AF_08/2022</t>
  </si>
  <si>
    <t>14.1.7</t>
  </si>
  <si>
    <t>89739</t>
  </si>
  <si>
    <t>JOELHO 45 GRAUS, PVC, SERIE NORMAL, ESGOTO PREDIAL, DN 75 MM, JUNTA ELÁSTICA, FORNECIDO E INSTALADO EM RAMAL DE DESCARGA OU RAMAL DE ESGOTO SANITÁRIO. AF_08/2022</t>
  </si>
  <si>
    <t>14.1.8</t>
  </si>
  <si>
    <t>89746</t>
  </si>
  <si>
    <t>JOELHO 45 GRAUS, PVC, SERIE NORMAL, ESGOTO PREDIAL, DN 100 MM, JUNTA ELÁSTICA, FORNECIDO E INSTALADO EM RAMAL DE DESCARGA OU RAMAL DE ESGOTO SANITÁRIO. AF_08/2022</t>
  </si>
  <si>
    <t>14.1.9</t>
  </si>
  <si>
    <t>89744</t>
  </si>
  <si>
    <t>JOELHO 90 GRAUS, PVC, SERIE NORMAL, ESGOTO PREDIAL, DN 100 MM, JUNTA ELÁSTICA, FORNECIDO E INSTALADO EM RAMAL DE DESCARGA OU RAMAL DE ESGOTO SANITÁRIO. AF_08/2022</t>
  </si>
  <si>
    <t>14.1.10</t>
  </si>
  <si>
    <t>89737</t>
  </si>
  <si>
    <t>JOELHO 90 GRAUS, PVC, SERIE NORMAL, ESGOTO PREDIAL, DN 75 MM, JUNTA ELÁSTICA, FORNECIDO E INSTALADO EM RAMAL DE DESCARGA OU RAMAL DE ESGOTO SANITÁRIO. AF_08/2022</t>
  </si>
  <si>
    <t>14.1.11</t>
  </si>
  <si>
    <t>89731</t>
  </si>
  <si>
    <t>JOELHO 90 GRAUS, PVC, SERIE NORMAL, ESGOTO PREDIAL, DN 50 MM, JUNTA ELÁSTICA, FORNECIDO E INSTALADO EM RAMAL DE DESCARGA OU RAMAL DE ESGOTO SANITÁRIO. AF_08/2022</t>
  </si>
  <si>
    <t>14.1.12</t>
  </si>
  <si>
    <t>89724</t>
  </si>
  <si>
    <t>JOELHO 90 GRAUS, PVC, SERIE NORMAL, ESGOTO PREDIAL, DN 40 MM, JUNTA SOLDÁVEL, FORNECIDO E INSTALADO EM RAMAL DE DESCARGA OU RAMAL DE ESGOTO SANITÁRIO. AF_08/2022</t>
  </si>
  <si>
    <t>14.1.13</t>
  </si>
  <si>
    <t>FNDE 209</t>
  </si>
  <si>
    <t>JUNÇÃO SIMPLES, PVC, SERIE NORMAL, ESGOTO PREDIAL, DN 100 X 50 MM, JUNTA ELÁSTICA, FORNECIDO E INSTALADO EM PRUMADA DE ESGOTO SANITÁRIO OU VENTILAÇÃO</t>
  </si>
  <si>
    <t>14.1.14</t>
  </si>
  <si>
    <t>89834</t>
  </si>
  <si>
    <t>JUNÇÃO SIMPLES, PVC, SERIE NORMAL, ESGOTO PREDIAL, DN 100 X 100 MM, JUNTA ELÁSTICA, FORNECIDO E INSTALADO EM PRUMADA DE ESGOTO SANITÁRIO OU VENTILAÇÃO. AF_08/2022</t>
  </si>
  <si>
    <t>14.1.15</t>
  </si>
  <si>
    <t>FNDE 210</t>
  </si>
  <si>
    <t>JUNÇÃO SIMPLES, PVC, SERIE NORMAL, ESGOTO PREDIAL, DN 75 X 50 MM, JUNTA ELÁSTICA, FORNECIDO E INSTALADO EM RAMAL DE DESCARGA OU RAMAL DE ESGOTO SANITÁRIO</t>
  </si>
  <si>
    <t>14.1.16</t>
  </si>
  <si>
    <t>89827</t>
  </si>
  <si>
    <t>JUNÇÃO SIMPLES, PVC, SERIE NORMAL, ESGOTO PREDIAL, DN 50 X 50 MM, JUNTA ELÁSTICA, FORNECIDO E INSTALADO EM PRUMADA DE ESGOTO SANITÁRIO OU VENTILAÇÃO. AF_08/2022</t>
  </si>
  <si>
    <t>14.1.17</t>
  </si>
  <si>
    <t>89557</t>
  </si>
  <si>
    <t>REDUÇÃO EXCÊNTRICA, PVC, SERIE R, ÁGUA PLUVIAL, DN 100 X 75 MM, JUNTA ELÁSTICA, FORNECIDO E INSTALADO EM RAMAL DE ENCAMINHAMENTO. AF_06/2022</t>
  </si>
  <si>
    <t>14.1.18</t>
  </si>
  <si>
    <t>14.1.19</t>
  </si>
  <si>
    <t>89708</t>
  </si>
  <si>
    <t>CAIXA SIFONADA, PVC, DN 150 X 185 X 75 MM, JUNTA ELÁSTICA, FORNECIDA E INSTALADA EM RAMAL DE DESCARGA OU EM RAMAL DE ESGOTO SANITÁRIO. AF_08/2022</t>
  </si>
  <si>
    <t>14.1.20</t>
  </si>
  <si>
    <t>89696</t>
  </si>
  <si>
    <t>TÊ, PVC, SERIE R, ÁGUA PLUVIAL, DN 100 X 75 MM, JUNTA ELÁSTICA, FORNECIDO E INSTALADO EM CONDUTORES VERTICAIS DE ÁGUAS PLUVIAIS. AF_06/2022</t>
  </si>
  <si>
    <t>14.1.21</t>
  </si>
  <si>
    <t>FNDE 214</t>
  </si>
  <si>
    <t>TÊ, PVC, SERIE R, ÁGUA PLUVIAL, DN 100 X 50 MM, JUNTA ELÁSTICA, FORNECIDO E INSTALADO EM CONDUTORES VERTICAIS DE ÁGUAS PLUVIAIS</t>
  </si>
  <si>
    <t>14.1.22</t>
  </si>
  <si>
    <t>89784</t>
  </si>
  <si>
    <t>TE, PVC, SERIE NORMAL, ESGOTO PREDIAL, DN 50 X 50 MM, JUNTA ELÁSTICA, FORNECIDO E INSTALADO EM RAMAL DE DESCARGA OU RAMAL DE ESGOTO SANITÁRIO. AF_08/2022</t>
  </si>
  <si>
    <t>14.1.23</t>
  </si>
  <si>
    <t>89687</t>
  </si>
  <si>
    <t>TÊ, PVC, SERIE R, ÁGUA PLUVIAL, DN 75 X 75 MM, JUNTA ELÁSTICA, FORNECIDO E INSTALADO EM CONDUTORES VERTICAIS DE ÁGUAS PLUVIAIS. AF_06/2022</t>
  </si>
  <si>
    <t>14.1.24</t>
  </si>
  <si>
    <t>89623</t>
  </si>
  <si>
    <t>TE, PVC, SOLDÁVEL, DN 40MM, INSTALADO EM PRUMADA DE ÁGUA - FORNECIMENTO E INSTALAÇÃO. AF_06/2022</t>
  </si>
  <si>
    <t>14.1.25</t>
  </si>
  <si>
    <t>89710</t>
  </si>
  <si>
    <t>RALO SECO, PVC, DN 100 X 40 MM, JUNTA SOLDÁVEL, FORNECIDO E INSTALADO EM RAMAL DE DESCARGA OU EM RAMAL DE ESGOTO SANITÁRIO. AF_08/2022</t>
  </si>
  <si>
    <t>14.1.26</t>
  </si>
  <si>
    <t>104330</t>
  </si>
  <si>
    <t>RALO LINEAR, COM GRELHA INOX, JUNTA SOLDÁVEL, FORNECIDO E INSTALADO EM RAMAL DE DESCARGA OU EM RAMAL DE ESGOTO SANITÁRIO</t>
  </si>
  <si>
    <t>14.1.27</t>
  </si>
  <si>
    <t>104351</t>
  </si>
  <si>
    <t>TERMINAL DE VENTILAÇÃO, PVC, SÉRIE NORMAL, ESGOTO PREDIAL, DN 75 MM, JUNTA SOLDÁVEL, FORNECIDO E INSTALADO EM PRUMADA DE ESGOTO SANITÁRIO OU VENTILAÇÃO. AF_08/2022</t>
  </si>
  <si>
    <t>14.1.28</t>
  </si>
  <si>
    <t>104348</t>
  </si>
  <si>
    <t>TERMINAL DE VENTILAÇÃO, PVC, SÉRIE NORMAL, ESGOTO PREDIAL, DN 50 MM, JUNTA SOLDÁVEL, FORNECIDO E INSTALADO EM PRUMADA DE ESGOTO SANITÁRIO OU VENTILAÇÃO. AF_08/2022</t>
  </si>
  <si>
    <t>14.1.29</t>
  </si>
  <si>
    <t>104341</t>
  </si>
  <si>
    <t>BUCHA DE REDUÇÃO LONGA, PVC, SÉRIE NORMAL, ESGOTO PREDIAL, DN 50 X 40 MM, JUNTA SOLDÁVEL E ELÁSTICA, FORNECIDO E INSTALADO EM RAMAL DE DESCARGA OU RAMAL DE ESGOTO SANITÁRIO. AF_08/2022</t>
  </si>
  <si>
    <t>14.2</t>
  </si>
  <si>
    <t>UNIDADE DE TRATAMENTO</t>
  </si>
  <si>
    <t>14.2.1</t>
  </si>
  <si>
    <t>98087</t>
  </si>
  <si>
    <t>TANQUE SÉPTICO RETANGULAR, EM ALVENARIA COM BLOCOS DE CONCRETO, DIMENSÕES INTERNAS: 1,6 X 4,6 X H=2,4 M, VOLUME ÚTIL: 14720 L (PARA 105 CONTRIBUINTES). AF_12/2020</t>
  </si>
  <si>
    <t>14.2.2</t>
  </si>
  <si>
    <t>98065</t>
  </si>
  <si>
    <t>SUMIDOURO CIRCULAR, EM CONCRETO PRÉ-MOLDADO, DIÂMETRO INTERNO = 2,88 M, ALTURA INTERNA = 3,0 M, ÁREA DE INFILTRAÇÃO: 31,4 M² (PARA 12 CONTRIBUINTES). AF_12/2020_PA</t>
  </si>
  <si>
    <t>14.2.3</t>
  </si>
  <si>
    <t>98090</t>
  </si>
  <si>
    <t>FILTRO ANAERÓBIO RETANGULAR, EM ALVENARIA COM BLOCOS DE CONCRETO, DIMENSÕES INTERNAS: 1,4 X 3,0 X H=1,67 M, VOLUME ÚTIL: 5040 L (PARA 32 CONTRIBUINTES). AF_12/2020</t>
  </si>
  <si>
    <t>15</t>
  </si>
  <si>
    <t>LOUÇAS, ACESSÓRIOS E METAIS</t>
  </si>
  <si>
    <t>15.1</t>
  </si>
  <si>
    <t>95470</t>
  </si>
  <si>
    <t>VASO SANITARIO SIFONADO CONVENCIONAL COM LOUÇA BRANCA, INCLUSO CONJUNTO DE LIGAÇÃO PARA BACIA SANITÁRIA AJUSTÁVEL - FORNECIMENTO E INSTALAÇÃO. AF_01/2020</t>
  </si>
  <si>
    <t>15.2</t>
  </si>
  <si>
    <t>100848</t>
  </si>
  <si>
    <t>VASO SANITÁRIO INFANTIL LOUÇA BRANCA - FORNECIMENTO E INSTALACAO. AF_01/2020</t>
  </si>
  <si>
    <t>15.3</t>
  </si>
  <si>
    <t>100849</t>
  </si>
  <si>
    <t>ASSENTO SANITÁRIO CONVENCIONAL - FORNECIMENTO E INSTALACAO. AF_01/2020</t>
  </si>
  <si>
    <t>15.4</t>
  </si>
  <si>
    <t>100851</t>
  </si>
  <si>
    <t>ASSENTO SANITÁRIO INFANTIL - FORNECIMENTO E INSTALACAO. AF_01/2020</t>
  </si>
  <si>
    <t>15.5</t>
  </si>
  <si>
    <t>FNDE 11</t>
  </si>
  <si>
    <t>BANHEIRA PLÁSTICA RÍGIDA, 77x45x20cm DE EMBUTIR, CONFORME DETALHE DE PROJETO</t>
  </si>
  <si>
    <t>15.6</t>
  </si>
  <si>
    <t>FNDE 219</t>
  </si>
  <si>
    <t>LAVATÓRIO DE CANTO, LOUÇA BRANCA SUSPENSO, 29,5 X 39CM OU EQUIVALENTE, PADRÃO POPULAR - FORNECIMENTO E INSTALAÇÃO</t>
  </si>
  <si>
    <t>15.7</t>
  </si>
  <si>
    <t>86901</t>
  </si>
  <si>
    <t>CUBA DE EMBUTIR OVAL EM LOUÇA BRANCA, 35 X 50CM OU EQUIVALENTE - FORNECIMENTO E INSTALAÇÃO. AF_01/2020</t>
  </si>
  <si>
    <t>15.8</t>
  </si>
  <si>
    <t>86902</t>
  </si>
  <si>
    <t>LAVATÓRIO LOUÇA BRANCA COM COLUNA, *44 X 35,5* CM, PADRÃO POPULAR - FORNECIMENTO E INSTALAÇÃO. AF_01/2020</t>
  </si>
  <si>
    <t>15.9</t>
  </si>
  <si>
    <t>86872</t>
  </si>
  <si>
    <t>TANQUE DE LOUÇA BRANCA COM COLUNA, 30L OU EQUIVALENTE - FORNECIMENTO E INSTALAÇÃO. AF_01/2020</t>
  </si>
  <si>
    <t>15.10</t>
  </si>
  <si>
    <t>86900</t>
  </si>
  <si>
    <t>CUBA DE EMBUTIR RETANGULAR DE AÇO INOXIDÁVEL, 46 X 30 X 12 CM - FORNECIMENTO E INSTALAÇÃO. AF_01/2020</t>
  </si>
  <si>
    <t>15.11</t>
  </si>
  <si>
    <t>FNDE 217</t>
  </si>
  <si>
    <t>CUBA DE EMBUTIR RETANGULAR DE AÇO INOXIDÁVEL, 50 X 40 X 20 CM - FORNECIMENTO E INSTALAÇÃO</t>
  </si>
  <si>
    <t>15.12</t>
  </si>
  <si>
    <t>100852</t>
  </si>
  <si>
    <t>CUBA DE EMBUTIR RETANGULAR DE AÇO INOXIDÁVEL, 56 X 33 X 12 CM - FORNECIMENTO E INSTALAÇÃO. AF_01/2020</t>
  </si>
  <si>
    <t>15.13</t>
  </si>
  <si>
    <t>86877</t>
  </si>
  <si>
    <t>VÁLVULA EM METAL CROMADO 1.1/2" X 1.1/2" PARA TANQUE OU LAVATÓRIO, COM OU SEM LADRÃO - FORNECIMENTO E INSTALAÇÃO. AF_01/2020</t>
  </si>
  <si>
    <t>15.14</t>
  </si>
  <si>
    <t>86883</t>
  </si>
  <si>
    <t>SIFÃO DO TIPO FLEXÍVEL EM PVC 1 X 1.1/2 - FORNECIMENTO E INSTALAÇÃO. AF_01/2020</t>
  </si>
  <si>
    <t>15.15</t>
  </si>
  <si>
    <t>86909</t>
  </si>
  <si>
    <t>TORNEIRA CROMADA TUBO MÓVEL, DE MESA, 1/2" OU 3/4", PARA PIA DE COZINHA, PADRÃO ALTO - FORNECIMENTO E INSTALAÇÃO. AF_01/2020</t>
  </si>
  <si>
    <t>15.16</t>
  </si>
  <si>
    <t>FNDE 224</t>
  </si>
  <si>
    <t>TORNEIRA CROMADA DE MESA, 1/2 OU 3/4 , PARA LAVATÓRIO, COM TEMPORIZADOR - FORNECIMENTO E INSTALAÇÃO.</t>
  </si>
  <si>
    <t>15.17</t>
  </si>
  <si>
    <t>FNDE 14</t>
  </si>
  <si>
    <t>TORNEIRA ELETRICA DE PAREDE, BICA ALTA, PARA COZINHA, 5500 W (110/220 V)</t>
  </si>
  <si>
    <t>15.18</t>
  </si>
  <si>
    <t>86913</t>
  </si>
  <si>
    <t>TORNEIRA CROMADA 1/2" OU 3/4" PARA TANQUE, PADRÃO POPULAR - FORNECIMENTO E INSTALAÇÃO. AF_01/2020</t>
  </si>
  <si>
    <t>15.19</t>
  </si>
  <si>
    <t>FNDE 225</t>
  </si>
  <si>
    <t>TORNEIRA CROMADA DE MESA PARA LAVATORIO, TIPO MONOCOMANDO - ACIONAMENTO TIPO ALAVANCA</t>
  </si>
  <si>
    <t>15.20</t>
  </si>
  <si>
    <t>FNDE 13</t>
  </si>
  <si>
    <t>TORNEIRA ELÉTRICA COM MANGUEIRA PLÁSTICA FORTTI MAXI, LORENZETTIOU EQUIVALENTE</t>
  </si>
  <si>
    <t>15.21</t>
  </si>
  <si>
    <t>86887</t>
  </si>
  <si>
    <t>ENGATE FLEXÍVEL EM INOX, 1/2 X 40CM - FORNECIMENTO E INSTALAÇÃO. AF_01/2020</t>
  </si>
  <si>
    <t>15.22</t>
  </si>
  <si>
    <t>100860</t>
  </si>
  <si>
    <t>CHUVEIRO ELÉTRICO COMUM CORPO PLÁSTICO, TIPO DUCHA - FORNECIMENTO E INSTALAÇÃO. AF_01/2020</t>
  </si>
  <si>
    <t>15.23</t>
  </si>
  <si>
    <t>FNDE 226</t>
  </si>
  <si>
    <t>BARRA DE APOIO RETA, EM ACO INOX POLIDO, COMPRIMENTO 40CM, FIXADA NA PAREDE - FORNECIMENTO E INSTALAÇÃO</t>
  </si>
  <si>
    <t>15.24</t>
  </si>
  <si>
    <t>100867</t>
  </si>
  <si>
    <t>BARRA DE APOIO RETA, EM ACO INOX POLIDO, COMPRIMENTO 70 CM, FIXADA NA PAREDE - FORNECIMENTO E INSTALAÇÃO. AF_01/2020</t>
  </si>
  <si>
    <t>15.25</t>
  </si>
  <si>
    <t>100868</t>
  </si>
  <si>
    <t>BARRA DE APOIO RETA, EM ACO INOX POLIDO, COMPRIMENTO 80 CM, FIXADA NA PAREDE - FORNECIMENTO E INSTALAÇÃO. AF_01/2020</t>
  </si>
  <si>
    <t>15.26</t>
  </si>
  <si>
    <t>100875</t>
  </si>
  <si>
    <t>BANCO ARTICULADO, EM ACO INOX, PARA PCD, FIXADO NA PAREDE - FORNECIMENTO E INSTALAÇÃO. AF_01/2020</t>
  </si>
  <si>
    <t>15.27</t>
  </si>
  <si>
    <t>FNDE 215</t>
  </si>
  <si>
    <t>VÁLVULA DE DESCARGA METÁLICA, DUPLO ACIONAMENTO ECO, BASE 1 1/2", ACABAMENTO METALICO CROMADO - FORNECIMENTO E INSTALAÇÃO</t>
  </si>
  <si>
    <t>15.28</t>
  </si>
  <si>
    <t>FNDE 15</t>
  </si>
  <si>
    <t>TOALHEIRO PLASTICO TIPO DISPENSER PARA PAPEL TOALHA INTERFOLHADO</t>
  </si>
  <si>
    <t>15.29</t>
  </si>
  <si>
    <t>FNDE 16</t>
  </si>
  <si>
    <t>PAPELEIRA PLASTICA TIPO DISPENSER PARA PAPEL HIGIENICO ROLAO</t>
  </si>
  <si>
    <t>15.30</t>
  </si>
  <si>
    <t>95547</t>
  </si>
  <si>
    <t>SABONETEIRA PLASTICA TIPO DISPENSER PARA SABONETE LIQUIDO COM RESERVATORIO 800 A 1500 ML, INCLUSO FIXAÇÃO. AF_01/2020</t>
  </si>
  <si>
    <t>15.31</t>
  </si>
  <si>
    <t>FNDE 12</t>
  </si>
  <si>
    <t>ESPELHO CRISTAL, ESPESSURA 4MM, COM PARAFUSOS DE FIXAÇÃO, SEM MOLDURA</t>
  </si>
  <si>
    <t>15.32</t>
  </si>
  <si>
    <t>FNDE 17</t>
  </si>
  <si>
    <t>DUCHA / CHUVEIRO METALICO, DE PAREDE, ARTICULAVEL, COM DESVIADOR E DUCHA MANUAL</t>
  </si>
  <si>
    <t>15.33</t>
  </si>
  <si>
    <t>FNDE 34</t>
  </si>
  <si>
    <t>CABIDE/GANCHO DE BANHEIRO SIMPLES EM METAL CROMADO</t>
  </si>
  <si>
    <t>15.34</t>
  </si>
  <si>
    <t>FNDE 449</t>
  </si>
  <si>
    <t>BARRA METÁLICA COM PINTURA CINZA PARA PROTEÇÃO DOS ESPELHOS E CHUVEIRO INFANTIL</t>
  </si>
  <si>
    <t>16</t>
  </si>
  <si>
    <t>INSTALAÇÃO DE GÁS COMBUSTÍVEL</t>
  </si>
  <si>
    <t>16.1</t>
  </si>
  <si>
    <t>FNDE 29</t>
  </si>
  <si>
    <t>REGULADOR DE ALTA PRESSÃO GLP</t>
  </si>
  <si>
    <t>16.2</t>
  </si>
  <si>
    <t>103029</t>
  </si>
  <si>
    <t>REGISTRO OU REGULADOR DE GÁS DE COZINHA - FORNECIMENTO E INSTALAÇÃO. AF_08/2021</t>
  </si>
  <si>
    <t>16.3</t>
  </si>
  <si>
    <t>92688</t>
  </si>
  <si>
    <t>TUBO DE AÇO GALVANIZADO COM COSTURA, CLASSE MÉDIA, CONEXÃO ROSQUEADA, DN 20 (3/4"), INSTALADO EM RAMAIS E SUB-RAMAIS DE GÁS - FORNECIMENTO E INSTALAÇÃO. AF_10/2020</t>
  </si>
  <si>
    <t>16.4</t>
  </si>
  <si>
    <t>FNDE 301</t>
  </si>
  <si>
    <t>CAP OU TAMPAO DE FERRO GALVANIZADO, COM ROSCA BSP, DE 3/4"</t>
  </si>
  <si>
    <t>16.5</t>
  </si>
  <si>
    <t>FNDE 260</t>
  </si>
  <si>
    <t>MANGUEIRA PARA GAS - GLP</t>
  </si>
  <si>
    <t>16.6</t>
  </si>
  <si>
    <t>95248</t>
  </si>
  <si>
    <t>VÁLVULA DE ESFERA BRUTA, BRONZE, ROSCÁVEL, 1/2" - FORNECIMENTO E INSTALAÇÃO. AF_08/2021</t>
  </si>
  <si>
    <t>16.7</t>
  </si>
  <si>
    <t>95249</t>
  </si>
  <si>
    <t>VÁLVULA DE ESFERA BRUTA, BRONZE, ROSCÁVEL, 3/4'' - FORNECIMENTO E INSTALAÇÃO. AF_08/2021</t>
  </si>
  <si>
    <t>16.8</t>
  </si>
  <si>
    <t>92705</t>
  </si>
  <si>
    <t>TÊ, EM FERRO GALVANIZADO, CONEXÃO ROSQUEADA, DN 20 (3/4"), INSTALADO EM RAMAIS E SUB-RAMAIS DE GÁS - FORNECIMENTO E INSTALAÇÃO. AF_10/2020</t>
  </si>
  <si>
    <t>16.9</t>
  </si>
  <si>
    <t>92695</t>
  </si>
  <si>
    <t>LUVA, EM FERRO GALVANIZADO, CONEXÃO ROSQUEADA, DN 20 (3/4"), INSTALADO EM RAMAIS E SUB-RAMAIS DE GÁS - FORNECIMENTO E INSTALAÇÃO. AF_10/2020</t>
  </si>
  <si>
    <t>16.10</t>
  </si>
  <si>
    <t>97548</t>
  </si>
  <si>
    <t>CURVA 45 GRAUS, EM AÇO, CONEXÃO SOLDADA, DN 20 (3/4"), INSTALADO EM RAMAIS E SUB-RAMAIS DE GÁS - FORNECIMENTO E INSTALAÇÃO. AF_10/2020</t>
  </si>
  <si>
    <t>16.11</t>
  </si>
  <si>
    <t>97549</t>
  </si>
  <si>
    <t>CURVA 90 GRAUS, EM AÇO, CONEXÃO SOLDADA, DN 20 (3/4"), INSTALADO EM RAMAIS E SUB-RAMAIS DE GÁS - FORNECIMENTO E INSTALAÇÃO. AF_10/2020</t>
  </si>
  <si>
    <t>16.12</t>
  </si>
  <si>
    <t>97547</t>
  </si>
  <si>
    <t>CURVA 90 GRAUS, EM AÇO, CONEXÃO SOLDADA, DN 15 (1/2"), INSTALADO EM RAMAIS E SUB-RAMAIS DE GÁS - FORNECIMENTO E INSTALAÇÃO. AF_10/2020</t>
  </si>
  <si>
    <t>16.13</t>
  </si>
  <si>
    <t>FNDE 302</t>
  </si>
  <si>
    <t>REQUADRO EM ALUMÍNIO TIPO VENEZIANA COM GUARNIÇÃO, FIXAÇÃO COM PARAFUSOS - FORNECIMENTO E INSTALAÇÃO.</t>
  </si>
  <si>
    <t>17</t>
  </si>
  <si>
    <t>SISTEMA DE PROTEÇÃO CONTRA INCÊNDIO</t>
  </si>
  <si>
    <t>17.1</t>
  </si>
  <si>
    <t>EXTINTORES</t>
  </si>
  <si>
    <t>17.1.1</t>
  </si>
  <si>
    <t>101909</t>
  </si>
  <si>
    <t>EXTINTOR DE INCÊNDIO PORTÁTIL COM CARGA DE PQS DE 6 KG, CLASSE BC - FORNECIMENTO E INSTALAÇÃO. AF_10/2020_PE</t>
  </si>
  <si>
    <t>17.1.2</t>
  </si>
  <si>
    <t>101907</t>
  </si>
  <si>
    <t>EXTINTOR DE INCÊNDIO PORTÁTIL COM CARGA DE CO2 DE 6 KG, CLASSE BC - FORNECIMENTO E INSTALAÇÃO. AF_10/2020_PE</t>
  </si>
  <si>
    <t>17.2</t>
  </si>
  <si>
    <t>HIDRANTES</t>
  </si>
  <si>
    <t>17.2.1</t>
  </si>
  <si>
    <t>101912</t>
  </si>
  <si>
    <t>ABRIGO PARA HIDRANTE, 75X45X17CM, COM REGISTRO GLOBO ANGULAR 45 GRAUS 2 1/2", ADAPTADOR STORZ 2 1/2", MANGUEIRA DE INCÊNDIO 15M 2 1/2" E ESGUICHO EM LATÃO 2 1/2" - FORNECIMENTO E INSTALAÇÃO. AF_10/2020</t>
  </si>
  <si>
    <t>17.2.2</t>
  </si>
  <si>
    <t>101916</t>
  </si>
  <si>
    <t>HIDRANTE SUBTERRÂNEO PREDIAL (COM CURVA LONGA E CAIXA), DN 75 MM - FORNECIMENTO E INSTALAÇÃO. AF_10/2020</t>
  </si>
  <si>
    <t>17.3</t>
  </si>
  <si>
    <t>17.3.1</t>
  </si>
  <si>
    <t>17.3.2</t>
  </si>
  <si>
    <t>99624</t>
  </si>
  <si>
    <t>VÁLVULA DE RETENÇÃO HORIZONTAL, DE BRONZE, ROSCÁVEL, 2 1/2" - FORNECIMENTO E INSTALAÇÃO. AF_08/2021</t>
  </si>
  <si>
    <t>17.3.3</t>
  </si>
  <si>
    <t>101917</t>
  </si>
  <si>
    <t>MANÔMETRO 0 A 200 PSI (0 A 14 KGF/CM2), D = 50MM - FORNECIMENTO E INSTALAÇÃO. AF_10/2020</t>
  </si>
  <si>
    <t>17.3.4</t>
  </si>
  <si>
    <t>FNDE 332</t>
  </si>
  <si>
    <t>MOTO BOMBA 5.00 CV - VAZÃO 12.0 m³/h - PRESSÃO 15 MCA - FORNECIMENTO E INSTALAÇÃO</t>
  </si>
  <si>
    <t>17.3.5</t>
  </si>
  <si>
    <t>FNDE 112</t>
  </si>
  <si>
    <t>PRESSOSTATO</t>
  </si>
  <si>
    <t>17.3.6</t>
  </si>
  <si>
    <t>FNDE 114</t>
  </si>
  <si>
    <t>VÁLVULA DE ALÍVIO COM MOLA 2"</t>
  </si>
  <si>
    <t>un</t>
  </si>
  <si>
    <t>17.3.7</t>
  </si>
  <si>
    <t>102111</t>
  </si>
  <si>
    <t>BOMBA CENTRÍFUGA, MONOFÁSICA, 0,5 CV OU 0,49 HP, HM 6 A 20 M, Q 1,2 A 8,3 M3/H - FORNECIMENTO E INSTALAÇÃO. AF_12/2020</t>
  </si>
  <si>
    <t>17.3.8</t>
  </si>
  <si>
    <t>FNDE 67</t>
  </si>
  <si>
    <t>CENTRAL ALARME ENDEREÇAVEL</t>
  </si>
  <si>
    <t>17.4</t>
  </si>
  <si>
    <t>17.4.1</t>
  </si>
  <si>
    <t>94473</t>
  </si>
  <si>
    <t>COTOVELO 90 GRAUS, EM FERRO GALVANIZADO, CONEXÃO ROSQUEADA, DN 65 MM (2 1/2"), INSTALADO EM RESERVAÇÃO PREDIAL DE ÁGUA - FORNECIMENTO E INSTALAÇÃO. AF_04/2024</t>
  </si>
  <si>
    <t>17.4.2</t>
  </si>
  <si>
    <t>92367</t>
  </si>
  <si>
    <t>TUBO DE AÇO GALVANIZADO COM COSTURA, CLASSE MÉDIA, DN 65 (2 1/2"), CONEXÃO ROSQUEADA, INSTALADO EM REDE DE ALIMENTAÇÃO PARA HIDRANTE - FORNECIMENTO E INSTALAÇÃO. AF_10/2020</t>
  </si>
  <si>
    <t>17.4.3</t>
  </si>
  <si>
    <t>FNDE 343</t>
  </si>
  <si>
    <t>ADAPTADOR PARA MANÔMETRO</t>
  </si>
  <si>
    <t>17.4.4</t>
  </si>
  <si>
    <t>94474</t>
  </si>
  <si>
    <t>COTOVELO 45 GRAUS, EM FERRO GALVANIZADO, CONEXÃO ROSQUEADA, DN 65 MM (2 1/2"), INSTALADO EM RESERVAÇÃO PREDIAL DE ÁGUA - FORNECIMENTO E INSTALAÇÃO. AF_04/2024</t>
  </si>
  <si>
    <t>17.4.5</t>
  </si>
  <si>
    <t>92665</t>
  </si>
  <si>
    <t>NIPLE, EM FERRO GALVANIZADO, CONEXÃO ROSQUEADA, DN 65 (2 1/2"), INSTALADO EM REDE DE ALIMENTAÇÃO PARA SPRINKLER - FORNECIMENTO E INSTALAÇÃO. AF_10/2020</t>
  </si>
  <si>
    <t>17.4.6</t>
  </si>
  <si>
    <t>92642</t>
  </si>
  <si>
    <t>TÊ, EM FERRO GALVANIZADO, CONEXÃO ROSQUEADA, DN 65 (2 1/2"), INSTALADO EM REDE DE ALIMENTAÇÃO PARA HIDRANTE - FORNECIMENTO E INSTALAÇÃO. AF_10/2020</t>
  </si>
  <si>
    <t>17.5</t>
  </si>
  <si>
    <t>SINALIZAÇÕES</t>
  </si>
  <si>
    <t>17.5.1</t>
  </si>
  <si>
    <t>97599</t>
  </si>
  <si>
    <t>LUMINÁRIA DE EMERGÊNCIA, COM 30 LÂMPADAS LED DE 2 W, SEM REATOR - FORNECIMENTO E INSTALAÇÃO. AF_09/2024</t>
  </si>
  <si>
    <t>17.5.2</t>
  </si>
  <si>
    <t>FNDE 303</t>
  </si>
  <si>
    <t>SINALIZAÇÃO COM PLACA INDICATIVA FIXADA NA ESTRUTURA.</t>
  </si>
  <si>
    <t>17.5.3</t>
  </si>
  <si>
    <t>102520</t>
  </si>
  <si>
    <t>PINTURA DE SINALIZAÇÃO VERTICAL DE SEGURANÇA, FAIXAS AMARELA E PRETA, APLICAÇÃO MANUAL, 2 DEMÃOS. AF_05/2021</t>
  </si>
  <si>
    <t>18</t>
  </si>
  <si>
    <t>INSTALAÇÃO ELÉTRICA - 110V</t>
  </si>
  <si>
    <t>18.1</t>
  </si>
  <si>
    <t>QUADROS</t>
  </si>
  <si>
    <t>18.1.1</t>
  </si>
  <si>
    <t>101875</t>
  </si>
  <si>
    <t>QUADRO DE DISTRIBUIÇÃO DE ENERGIA EM CHAPA DE AÇO GALVANIZADO, DE EMBUTIR, COM BARRAMENTO TRIFÁSICO, PARA 12 DISJUNTORES DIN 100A - FORNECIMENTO E INSTALAÇÃO. AF_10/2020</t>
  </si>
  <si>
    <t>18.1.2</t>
  </si>
  <si>
    <t>101883</t>
  </si>
  <si>
    <t>QUADRO DE DISTRIBUIÇÃO DE ENERGIA EM CHAPA DE AÇO GALVANIZADO, DE EMBUTIR, COM BARRAMENTO TRIFÁSICO, PARA 18 DISJUNTORES DIN 100A - FORNECIMENTO E INSTALAÇÃO. AF_10/2020</t>
  </si>
  <si>
    <t>18.1.3</t>
  </si>
  <si>
    <t>101879</t>
  </si>
  <si>
    <t>QUADRO DE DISTRIBUIÇÃO DE ENERGIA EM CHAPA DE AÇO GALVANIZADO, DE EMBUTIR, COM BARRAMENTO TRIFÁSICO, PARA 24 DISJUNTORES DIN 100A - FORNECIMENTO E INSTALAÇÃO. AF_10/2020</t>
  </si>
  <si>
    <t>18.1.4</t>
  </si>
  <si>
    <t>101946</t>
  </si>
  <si>
    <t>QUADRO DE MEDIÇÃO GERAL DE ENERGIA PARA 1 MEDIDOR DE SOBREPOR - FORNECIMENTO E INSTALAÇÃO. AF_10/2020</t>
  </si>
  <si>
    <t>18.2</t>
  </si>
  <si>
    <t>DISJUNTORS</t>
  </si>
  <si>
    <t>18.2.1</t>
  </si>
  <si>
    <t>93653</t>
  </si>
  <si>
    <t>DISJUNTOR MONOPOLAR TIPO DIN, CORRENTE NOMINAL DE 10A - FORNECIMENTO E INSTALAÇÃO. AF_10/2020</t>
  </si>
  <si>
    <t>18.2.2</t>
  </si>
  <si>
    <t>93654</t>
  </si>
  <si>
    <t>DISJUNTOR MONOPOLAR TIPO DIN, CORRENTE NOMINAL DE 16A - FORNECIMENTO E INSTALAÇÃO. AF_10/2020</t>
  </si>
  <si>
    <t>18.2.3</t>
  </si>
  <si>
    <t>93655</t>
  </si>
  <si>
    <t>DISJUNTOR MONOPOLAR TIPO DIN, CORRENTE NOMINAL DE 20A - FORNECIMENTO E INSTALAÇÃO. AF_10/2020</t>
  </si>
  <si>
    <t>18.2.4</t>
  </si>
  <si>
    <t>93662</t>
  </si>
  <si>
    <t>DISJUNTOR BIPOLAR TIPO DIN, CORRENTE NOMINAL DE 20A - FORNECIMENTO E INSTALAÇÃO. AF_10/2020</t>
  </si>
  <si>
    <t>18.2.5</t>
  </si>
  <si>
    <t>93664</t>
  </si>
  <si>
    <t>DISJUNTOR BIPOLAR TIPO DIN, CORRENTE NOMINAL DE 32A - FORNECIMENTO E INSTALAÇÃO. AF_10/2020</t>
  </si>
  <si>
    <t>18.2.6</t>
  </si>
  <si>
    <t>93665</t>
  </si>
  <si>
    <t>DISJUNTOR BIPOLAR TIPO DIN, CORRENTE NOMINAL DE 40A - FORNECIMENTO E INSTALAÇÃO. AF_10/2020</t>
  </si>
  <si>
    <t>18.2.7</t>
  </si>
  <si>
    <t>93670</t>
  </si>
  <si>
    <t>DISJUNTOR TRIPOLAR TIPO DIN, CORRENTE NOMINAL DE 25A - FORNECIMENTO E INSTALAÇÃO. AF_10/2020</t>
  </si>
  <si>
    <t>18.2.8</t>
  </si>
  <si>
    <t>93673</t>
  </si>
  <si>
    <t>DISJUNTOR TRIPOLAR TIPO DIN, CORRENTE NOMINAL DE 50A - FORNECIMENTO E INSTALAÇÃO. AF_10/2020</t>
  </si>
  <si>
    <t>18.2.9</t>
  </si>
  <si>
    <t>101894</t>
  </si>
  <si>
    <t>DISJUNTOR TRIPOLAR TIPO NEMA, CORRENTE NOMINAL DE 60 ATÉ 100A - FORNECIMENTO E INSTALAÇÃO. AF_10/2020</t>
  </si>
  <si>
    <t>18.2.10</t>
  </si>
  <si>
    <t>101898</t>
  </si>
  <si>
    <t>DISJUNTOR TERMOMAGNÉTICO TRIPOLAR , CORRENTE NOMINAL DE 400A - FORNECIMENTO E INSTALAÇÃO. AF_10/2020</t>
  </si>
  <si>
    <t>18.2.11</t>
  </si>
  <si>
    <t>FNDE 86</t>
  </si>
  <si>
    <t>DISJUNTOR BIPOLAR TIPO DR, CORRENTE NOMINAL DE 25A - 30mA</t>
  </si>
  <si>
    <t>18.2.12</t>
  </si>
  <si>
    <t>FNDE 395</t>
  </si>
  <si>
    <t>DISJUNTOR BIPOLAR TIPO DR, CORRENTE NOMINAL DE 60A A 100A - 30mA</t>
  </si>
  <si>
    <t>18.2.13</t>
  </si>
  <si>
    <t>FNDE 88</t>
  </si>
  <si>
    <t>DISPOSITIVO CONTRA SURTO - DPS 40 kA</t>
  </si>
  <si>
    <t>18.2.14</t>
  </si>
  <si>
    <t>FNDE 89</t>
  </si>
  <si>
    <t>DISPOSITIVO CONTRA SURTO - DPS 80 kA</t>
  </si>
  <si>
    <t>18.3</t>
  </si>
  <si>
    <t>ELETRODUTO E ACESSÓRIOS</t>
  </si>
  <si>
    <t>18.3.1</t>
  </si>
  <si>
    <t>91834</t>
  </si>
  <si>
    <t>ELETRODUTO FLEXÍVEL CORRUGADO, PVC, DN 25 MM (3/4"), PARA CIRCUITOS TERMINAIS, INSTALADO EM FORRO - FORNECIMENTO E INSTALAÇÃO. AF_03/2023_PA</t>
  </si>
  <si>
    <t>18.3.2</t>
  </si>
  <si>
    <t>91836</t>
  </si>
  <si>
    <t>ELETRODUTO FLEXÍVEL CORRUGADO, PVC, DN 32 MM (1"), PARA CIRCUITOS TERMINAIS, INSTALADO EM FORRO - FORNECIMENTO E INSTALAÇÃO. AF_03/2023_PA</t>
  </si>
  <si>
    <t>18.3.3</t>
  </si>
  <si>
    <t>93008</t>
  </si>
  <si>
    <t>ELETRODUTO RÍGIDO ROSCÁVEL, PVC, DN 50 MM (1 1/2"), PARA REDE ENTERRADA DE DISTRIBUIÇÃO DE ENERGIA ELÉTRICA - FORNECIMENTO E INSTALAÇÃO. AF_12/2021</t>
  </si>
  <si>
    <t>18.3.4</t>
  </si>
  <si>
    <t>93009</t>
  </si>
  <si>
    <t>ELETRODUTO RÍGIDO ROSCÁVEL, PVC, DN 60 MM (2"), PARA REDE ENTERRADA DE DISTRIBUIÇÃO DE ENERGIA ELÉTRICA - FORNECIMENTO E INSTALAÇÃO. AF_12/2021</t>
  </si>
  <si>
    <t>18.3.5</t>
  </si>
  <si>
    <t>93011</t>
  </si>
  <si>
    <t>ELETRODUTO RÍGIDO ROSCÁVEL, PVC, DN 85 MM (3"), PARA REDE ENTERRADA DE DISTRIBUIÇÃO DE ENERGIA ELÉTRICA - FORNECIMENTO E INSTALAÇÃO. AF_12/2021</t>
  </si>
  <si>
    <t>18.3.6</t>
  </si>
  <si>
    <t>FNDE 94</t>
  </si>
  <si>
    <t>ELETRODUTO EM ACO ZINCADO OU GALVANIZADO DN=3/4", APARENTE - FORNECIMENTO E INSTALAÇÃO.</t>
  </si>
  <si>
    <t>18.3.7</t>
  </si>
  <si>
    <t>97886</t>
  </si>
  <si>
    <t>CAIXA ENTERRADA ELÉTRICA RETANGULAR, EM ALVENARIA COM TIJOLOS CERÂMICOS MACIÇOS, FUNDO COM BRITA, DIMENSÕES INTERNAS: 0,3X0,3X0,3 M. AF_12/2020</t>
  </si>
  <si>
    <t>18.3.8</t>
  </si>
  <si>
    <t>91937</t>
  </si>
  <si>
    <t>CAIXA OCTOGONAL 3" X 3", PVC, INSTALADA EM LAJE - FORNECIMENTO E INSTALAÇÃO. AF_03/2023</t>
  </si>
  <si>
    <t>18.3.9</t>
  </si>
  <si>
    <t>91940</t>
  </si>
  <si>
    <t>CAIXA RETANGULAR 4" X 2" MÉDIA (1,30 M DO PISO), PVC, INSTALADA EM PAREDE - FORNECIMENTO E INSTALAÇÃO. AF_03/2023</t>
  </si>
  <si>
    <t>18.4</t>
  </si>
  <si>
    <t>CABOS E FIOS CONDUTORES</t>
  </si>
  <si>
    <t>18.4.1</t>
  </si>
  <si>
    <t>91926</t>
  </si>
  <si>
    <t>CABO DE COBRE FLEXÍVEL ISOLADO, 2,5 MM², ANTI-CHAMA 450/750 V, PARA CIRCUITOS TERMINAIS - FORNECIMENTO E INSTALAÇÃO. AF_03/2023</t>
  </si>
  <si>
    <t>18.4.2</t>
  </si>
  <si>
    <t>91928</t>
  </si>
  <si>
    <t>CABO DE COBRE FLEXÍVEL ISOLADO, 4 MM², ANTI-CHAMA 450/750 V, PARA CIRCUITOS TERMINAIS - FORNECIMENTO E INSTALAÇÃO. AF_03/2023</t>
  </si>
  <si>
    <t>18.4.3</t>
  </si>
  <si>
    <t>91930</t>
  </si>
  <si>
    <t>CABO DE COBRE FLEXÍVEL ISOLADO, 6 MM², ANTI-CHAMA 450/750 V, PARA CIRCUITOS TERMINAIS - FORNECIMENTO E INSTALAÇÃO. AF_03/2023</t>
  </si>
  <si>
    <t>18.4.4</t>
  </si>
  <si>
    <t>91932</t>
  </si>
  <si>
    <t>CABO DE COBRE FLEXÍVEL ISOLADO, 10 MM², ANTI-CHAMA 450/750 V, PARA CIRCUITOS TERMINAIS - FORNECIMENTO E INSTALAÇÃO. AF_03/2023</t>
  </si>
  <si>
    <t>18.4.5</t>
  </si>
  <si>
    <t>91934</t>
  </si>
  <si>
    <t>CABO DE COBRE FLEXÍVEL ISOLADO, 16 MM², ANTI-CHAMA 450/750 V, PARA CIRCUITOS TERMINAIS - FORNECIMENTO E INSTALAÇÃO. AF_03/2023</t>
  </si>
  <si>
    <t>18.4.6</t>
  </si>
  <si>
    <t>92984</t>
  </si>
  <si>
    <t>CABO DE COBRE FLEXÍVEL ISOLADO, 25 MM², ANTI-CHAMA 0,6/1,0 KV, PARA REDE ENTERRADA DE DISTRIBUIÇÃO DE ENERGIA ELÉTRICA - FORNECIMENTO E INSTALAÇÃO. AF_12/2021</t>
  </si>
  <si>
    <t>18.4.7</t>
  </si>
  <si>
    <t>92986</t>
  </si>
  <si>
    <t>CABO DE COBRE FLEXÍVEL ISOLADO, 35 MM², ANTI-CHAMA 0,6/1,0 KV, PARA REDE ENTERRADA DE DISTRIBUIÇÃO DE ENERGIA ELÉTRICA - FORNECIMENTO E INSTALAÇÃO. AF_12/2021</t>
  </si>
  <si>
    <t>18.4.8</t>
  </si>
  <si>
    <t>92988</t>
  </si>
  <si>
    <t>CABO DE COBRE FLEXÍVEL ISOLADO, 50 MM², ANTI-CHAMA 0,6/1,0 KV, PARA REDE ENTERRADA DE DISTRIBUIÇÃO DE ENERGIA ELÉTRICA - FORNECIMENTO E INSTALAÇÃO. AF_12/2021</t>
  </si>
  <si>
    <t>18.4.9</t>
  </si>
  <si>
    <t>92990</t>
  </si>
  <si>
    <t>CABO DE COBRE FLEXÍVEL ISOLADO, 70 MM², ANTI-CHAMA 0,6/1,0 KV, PARA REDE ENTERRADA DE DISTRIBUIÇÃO DE ENERGIA ELÉTRICA - FORNECIMENTO E INSTALAÇÃO. AF_12/2021</t>
  </si>
  <si>
    <t>18.4.10</t>
  </si>
  <si>
    <t>92994</t>
  </si>
  <si>
    <t>CABO DE COBRE FLEXÍVEL ISOLADO, 120 MM², ANTI-CHAMA 0,6/1,0 KV, PARA REDE ENTERRADA DE DISTRIBUIÇÃO DE ENERGIA ELÉTRICA - FORNECIMENTO E INSTALAÇÃO. AF_12/2021</t>
  </si>
  <si>
    <t>18.4.11</t>
  </si>
  <si>
    <t>93000</t>
  </si>
  <si>
    <t>CABO DE COBRE FLEXÍVEL ISOLADO, 240 MM², ANTI-CHAMA 0,6/1,0 KV, PARA REDE ENTERRADA DE DISTRIBUIÇÃO DE ENERGIA ELÉTRICA - FORNECIMENTO E INSTALAÇÃO. AF_12/2021</t>
  </si>
  <si>
    <t>18.5</t>
  </si>
  <si>
    <t>ELETROCALHAS</t>
  </si>
  <si>
    <t>18.5.1</t>
  </si>
  <si>
    <t>FNDE 313</t>
  </si>
  <si>
    <t>ELETROCALHA LISA OU PERFURADA EM AÇO GALVANIZADO, LARGURA 150MM E ALTURA 100MM, INCLUSIVE EMENDA E FIXAÇÃO - FORNECIMENTO E INSTALAÇÃO.</t>
  </si>
  <si>
    <t>18.5.2</t>
  </si>
  <si>
    <t>104764</t>
  </si>
  <si>
    <t>SUPORTE PARA 2 ELETRODUTOS, ESPAÇADO A CADA 80 CM, EM PERFILADO COM COMPRIMENTO DE 25 CM FIXADO EM LAJE, POR METRO DE ELETRODUTO FIXADO. AF_09/2023</t>
  </si>
  <si>
    <t>18.6</t>
  </si>
  <si>
    <t>ILUMINAÇÃO E TOMADAS</t>
  </si>
  <si>
    <t>18.6.1</t>
  </si>
  <si>
    <t>92000</t>
  </si>
  <si>
    <t>TOMADA BAIXA DE EMBUTIR (1 MÓDULO), 2P+T 10 A, INCLUINDO SUPORTE E PLACA - FORNECIMENTO E INSTALAÇÃO. AF_03/2023</t>
  </si>
  <si>
    <t>18.6.2</t>
  </si>
  <si>
    <t>92001</t>
  </si>
  <si>
    <t>TOMADA BAIXA DE EMBUTIR (1 MÓDULO), 2P+T 20 A, INCLUINDO SUPORTE E PLACA - FORNECIMENTO E INSTALAÇÃO. AF_03/2023</t>
  </si>
  <si>
    <t>18.6.3</t>
  </si>
  <si>
    <t>92029</t>
  </si>
  <si>
    <t>INTERRUPTOR PARALELO (1 MÓDULO) COM 1 TOMADA DE EMBUTIR 2P+T 10 A, INCLUINDO SUPORTE E PLACA - FORNECIMENTO E INSTALAÇÃO. AF_03/2023</t>
  </si>
  <si>
    <t>18.6.4</t>
  </si>
  <si>
    <t>91955</t>
  </si>
  <si>
    <t>INTERRUPTOR PARALELO (1 MÓDULO), 10A/250V, INCLUINDO SUPORTE E PLACA - FORNECIMENTO E INSTALAÇÃO. AF_03/2023</t>
  </si>
  <si>
    <t>18.6.5</t>
  </si>
  <si>
    <t>92033</t>
  </si>
  <si>
    <t>INTERRUPTOR PARALELO (2 MÓDULOS) COM 1 TOMADA DE EMBUTIR 2P+T 10 A, INCLUINDO SUPORTE E PLACA - FORNECIMENTO E INSTALAÇÃO. AF_03/2023</t>
  </si>
  <si>
    <t>18.6.6</t>
  </si>
  <si>
    <t>91967</t>
  </si>
  <si>
    <t>INTERRUPTOR SIMPLES (3 MÓDULOS), 10A/250V, INCLUINDO SUPORTE E PLACA - FORNECIMENTO E INSTALAÇÃO. AF_03/2023</t>
  </si>
  <si>
    <t>18.6.7</t>
  </si>
  <si>
    <t>FNDE 309</t>
  </si>
  <si>
    <t>ESPELHO / PLACA CEGA 4" X 2", PARA INSTALACAO DE TOMADAS E INTERRUPTORES</t>
  </si>
  <si>
    <t>18.6.8</t>
  </si>
  <si>
    <t>97608</t>
  </si>
  <si>
    <t>LUMINÁRIA ARANDELA TIPO TARTARUGA, COM GRADE, DE SOBREPOR, COM 1 LÂMPADA LED DE 10 W - FORNECIMENTO E INSTALAÇÃO.</t>
  </si>
  <si>
    <t>18.6.9</t>
  </si>
  <si>
    <t>101659</t>
  </si>
  <si>
    <t>LUMINÁRIA DE LED PARA ILUMINAÇÃO PÚBLICA, DE 181 W ATÉ 239 W - FORNECIMENTO E INSTALAÇÃO. AF_08/2020</t>
  </si>
  <si>
    <t>18.6.10</t>
  </si>
  <si>
    <t>97600</t>
  </si>
  <si>
    <t>REFLETOR EM ALUMÍNIO, DE SUPORTE E ALÇA, COM 1 LÂMPADA VAPOR DE MERCÚRIO DE 150 W, COM REATOR ALTO FATOR DE POTÊNCIA - FORNECIMENTO E INSTALAÇÃO.</t>
  </si>
  <si>
    <t>18.6.11</t>
  </si>
  <si>
    <t>LUMINARIA LED REFLETOR RETANGULAR BIVOLT, LUZ BRANCA, 50 W</t>
  </si>
  <si>
    <t>18.6.12</t>
  </si>
  <si>
    <t>FNDE 705</t>
  </si>
  <si>
    <t>LUMINÁRIA TIPO CALHA, DE EMBUTIR, COM 2 LÂMPADAS TUBULARES LED DE 36/40 W, SEM REATOR - FORNECIMENTO E INSTALAÇÃO</t>
  </si>
  <si>
    <t>18.6.13</t>
  </si>
  <si>
    <t>FNDE 704</t>
  </si>
  <si>
    <t>LUMINÁRIA TIPO CALHA, DE EMBUTIR, COM 2 LÂMPADAS TUBULARES LED DE 18 W, SEM REATOR - FORNECIMENTO E INSTALAÇÃO</t>
  </si>
  <si>
    <t>18.6.14</t>
  </si>
  <si>
    <t>FNDE 610</t>
  </si>
  <si>
    <t>LUMINÁRIA RETANGULAR DE EMBUTIR TIPO CALHA ABERTA PARA 2 LÂMPADAS FLUORESCENTES TUBULARES DE 28W/54W</t>
  </si>
  <si>
    <t>COMPOSIÇÃO PRÓPRIA</t>
  </si>
  <si>
    <t>19</t>
  </si>
  <si>
    <t>INSTALAÇÕES DE CLIMATIZAÇÃO</t>
  </si>
  <si>
    <t>19.1</t>
  </si>
  <si>
    <t>DUTOS</t>
  </si>
  <si>
    <t>19.1.1</t>
  </si>
  <si>
    <t>91927</t>
  </si>
  <si>
    <t>CABO DE COBRE FLEXÍVEL ISOLADO, 2,5 MM², ANTI-CHAMA 0,6/1,0 KV, PARA CIRCUITOS TERMINAIS - FORNECIMENTO E INSTALAÇÃO. AF_03/2023</t>
  </si>
  <si>
    <t>19.1.2</t>
  </si>
  <si>
    <t>91929</t>
  </si>
  <si>
    <t>CABO DE COBRE FLEXÍVEL ISOLADO, 4 MM², ANTI-CHAMA 0,6/1,0 KV, PARA CIRCUITOS TERMINAIS - FORNECIMENTO E INSTALAÇÃO. AF_03/2023</t>
  </si>
  <si>
    <t>19.1.3</t>
  </si>
  <si>
    <t>97327</t>
  </si>
  <si>
    <t>TUBO EM COBRE FLEXÍVEL, DN 1/4", COM ISOLAMENTO, INSTALADO EM RAMAL DE ALIMENTAÇÃO DE AR CONDICIONADO COM CONDENSADORA INDIVIDUAL FORNECIMENTO E INSTALAÇÃO. AF_12/2015</t>
  </si>
  <si>
    <t>19.1.4</t>
  </si>
  <si>
    <t>97328</t>
  </si>
  <si>
    <t>TUBO EM COBRE FLEXÍVEL, DN 3/8", COM ISOLAMENTO, INSTALADO EM RAMAL DE ALIMENTAÇÃO DE AR CONDICIONADO COM CONDENSADORA INDIVIDUAL - FORNECIMENTO E INSTALAÇÃO. AF_12/2015</t>
  </si>
  <si>
    <t>19.1.5</t>
  </si>
  <si>
    <t>103992</t>
  </si>
  <si>
    <t>ADAPTADOR CURTO COM BOLSA E ROSCA PARA REGISTRO, PVC, SOLDÁVEL, DN 40MM X 1.1/4", INSTALADO EM RAMAL DE DISTRIBUIÇÃO DE ÁGUA - FORNECIMENTO E INSTALAÇÃO. AF_06/2022</t>
  </si>
  <si>
    <t>19.2</t>
  </si>
  <si>
    <t>DRENO</t>
  </si>
  <si>
    <t>19.2.1</t>
  </si>
  <si>
    <t>103978</t>
  </si>
  <si>
    <t>TUBO, PVC, SOLDÁVEL, DE 40MM, INSTALADO EM RAMAL DE DISTRIBUIÇÃO DE ÁGUA - FORNECIMENTO E INSTALAÇÃO. AF_06/2022</t>
  </si>
  <si>
    <t>19.2.2</t>
  </si>
  <si>
    <t>103981</t>
  </si>
  <si>
    <t>JOELHO 45 GRAUS, PVC, SOLDÁVEL, DN 40MM, INSTALADO EM RAMAL DE DISTRIBUIÇÃO DE ÁGUA - FORNECIMENTO E INSTALAÇÃO. AF_06/2022</t>
  </si>
  <si>
    <t>19.2.3</t>
  </si>
  <si>
    <t>103980</t>
  </si>
  <si>
    <t>JOELHO 90 GRAUS, PVC, SOLDÁVEL, DN 40MM, INSTALADO EM RAMAL DE DISTRIBUIÇÃO DE ÁGUA - FORNECIMENTO E INSTALAÇÃO. AF_06/2022</t>
  </si>
  <si>
    <t>19.2.4</t>
  </si>
  <si>
    <t>104011</t>
  </si>
  <si>
    <t>TE, PVC, SOLDÁVEL, DN 40MM, INSTALADO EM RAMAL DE DISTRIBUIÇÃO DE ÁGUA - FORNECIMENTO E INSTALAÇÃO. AF_06/2022</t>
  </si>
  <si>
    <t>20</t>
  </si>
  <si>
    <t>INSTALAÇÕES DE CABEAMENTO ESTRUTURADO</t>
  </si>
  <si>
    <t>20.1</t>
  </si>
  <si>
    <t>ACESSÓRIOS CABEAMENTO</t>
  </si>
  <si>
    <t>20.1.1</t>
  </si>
  <si>
    <t>98302</t>
  </si>
  <si>
    <t>PATCH PANEL 24 PORTAS, CATEGORIA 6 - FORNECIMENTO E INSTALAÇÃO. AF_11/2019</t>
  </si>
  <si>
    <t>20.1.2</t>
  </si>
  <si>
    <t>FNDE 76</t>
  </si>
  <si>
    <t>SWITCH TIPO 24 PORTAS</t>
  </si>
  <si>
    <t>20.1.3</t>
  </si>
  <si>
    <t>FNDE 385</t>
  </si>
  <si>
    <t>PATCH CORD, CATEGORIA 6 UTP, 4 PARES.</t>
  </si>
  <si>
    <t>20.1.4</t>
  </si>
  <si>
    <t>FNDE 123</t>
  </si>
  <si>
    <t>GUIA DE CABOS FECHADO 1U</t>
  </si>
  <si>
    <t>20.1.5</t>
  </si>
  <si>
    <t>FNDE 122</t>
  </si>
  <si>
    <t>BANDEJA MÓVEL, PADRÃO 19"</t>
  </si>
  <si>
    <t>20.1.6</t>
  </si>
  <si>
    <t>100555</t>
  </si>
  <si>
    <t>RACK ABERTO EM COLUNA 44U PARA SERVIDOR - FORNECIMENTO E INSTALAÇÃO. AF_11/2019</t>
  </si>
  <si>
    <t>20.1.7</t>
  </si>
  <si>
    <t>FNDE 125</t>
  </si>
  <si>
    <t>GUIA VERTICAL 200 MM PARA CABOS</t>
  </si>
  <si>
    <t>20.2</t>
  </si>
  <si>
    <t>CAIXAS E QUADROS</t>
  </si>
  <si>
    <t>20.2.1</t>
  </si>
  <si>
    <t>20.2.2</t>
  </si>
  <si>
    <t>20.3</t>
  </si>
  <si>
    <t>DISPOSITIVOS</t>
  </si>
  <si>
    <t>20.3.1</t>
  </si>
  <si>
    <t>98307</t>
  </si>
  <si>
    <t>TOMADA DE REDE RJ45 - FORNECIMENTO E INSTALAÇÃO. AF_11/2019</t>
  </si>
  <si>
    <t>20.3.2</t>
  </si>
  <si>
    <t>FNDE 375</t>
  </si>
  <si>
    <t>TOMADA PARA ANTENA DE TV, CABO COAXIAL DE 9 MM FORNECIMENTO E INSTALAÇÃO</t>
  </si>
  <si>
    <t>20.3.3</t>
  </si>
  <si>
    <t>FNDE 70</t>
  </si>
  <si>
    <t>TERMINAL A COMPRESSÃO</t>
  </si>
  <si>
    <t>20.4</t>
  </si>
  <si>
    <t>ELETROCALHA E ELETRODUTOS</t>
  </si>
  <si>
    <t>20.4.1</t>
  </si>
  <si>
    <t>FNDE 312</t>
  </si>
  <si>
    <t>ELETROCALHA LISA OU PERFURADA EM AÇO GALVANIZADO, LARGURA 100MM E ALTURA 50MM, INCLUSIVE EMENDA E FIXAÇÃO - FORNECIMENTO E INSTALAÇÃO.</t>
  </si>
  <si>
    <t>20.4.2</t>
  </si>
  <si>
    <t>91837</t>
  </si>
  <si>
    <t>ELETRODUTO FLEXÍVEL CORRUGADO REFORÇADO, PVC, DN 32 MM (1"), PARA CIRCUITOS TERMINAIS, INSTALADO EM FORRO - FORNECIMENTO E INSTALAÇÃO. AF_03/2023_PA</t>
  </si>
  <si>
    <t>20.4.3</t>
  </si>
  <si>
    <t>91835</t>
  </si>
  <si>
    <t>ELETRODUTO FLEXÍVEL CORRUGADO REFORÇADO, PVC, DN 25 MM (3/4"), PARA CIRCUITOS TERMINAIS, INSTALADO EM FORRO - FORNECIMENTO E INSTALAÇÃO. AF_03/2023_PA</t>
  </si>
  <si>
    <t>20.4.4</t>
  </si>
  <si>
    <t>91865</t>
  </si>
  <si>
    <t>ELETRODUTO RÍGIDO ROSCÁVEL, PVC, DN 40 MM (1 1/4"), PARA CIRCUITOS TERMINAIS, INSTALADO EM FORRO - FORNECIMENTO E INSTALAÇÃO. AF_03/2023</t>
  </si>
  <si>
    <t>20.4.5</t>
  </si>
  <si>
    <t>FNDE 346</t>
  </si>
  <si>
    <t>CABECOTE PARA ENTRADA DE LINHA DE ALIMENTACAO PARA ELETRODUTO</t>
  </si>
  <si>
    <t>20.4.6</t>
  </si>
  <si>
    <t>FNDE 90</t>
  </si>
  <si>
    <t>ELETRODUTO RIGIDO, EM ACO ZINCADO OU GALVANIZADO, TIPO PESADO, DN=1", APARENTE - FORNECIMENTO E INSTALAÇÃO.</t>
  </si>
  <si>
    <t>20.5</t>
  </si>
  <si>
    <t>CABEAMENTO</t>
  </si>
  <si>
    <t>20.5.1</t>
  </si>
  <si>
    <t>98297</t>
  </si>
  <si>
    <t>CABO ELETRÔNICO CATEGORIA 6, INSTALADO EM EDIFICAÇÃO INSTITUCIONAL - FORNECIMENTO E INSTALAÇÃO. AF_11/2019</t>
  </si>
  <si>
    <t>20.5.2</t>
  </si>
  <si>
    <t>100554</t>
  </si>
  <si>
    <t>CABO COAXIAL RG59 95% - FORNECIMENTO E INSTALAÇÃO. AF_11/2019</t>
  </si>
  <si>
    <t>21</t>
  </si>
  <si>
    <t>SISTEMA DE EXAUSTÃO MECÂNICA</t>
  </si>
  <si>
    <t>21.1</t>
  </si>
  <si>
    <t>FNDE 619</t>
  </si>
  <si>
    <t>DUTO DE ALONGAMENTO PARA EXAUSTOR</t>
  </si>
  <si>
    <t>21.2</t>
  </si>
  <si>
    <t>FNDE 45</t>
  </si>
  <si>
    <t>COIFA EM AÇO INOX 100CM X 150CM COM VENTILADOR DE TELHADO</t>
  </si>
  <si>
    <t>22</t>
  </si>
  <si>
    <t>SISTEMA DE PROTEÇÃO CONTRA DESCARGAS ATMOSFÉRICAS (SPDA)</t>
  </si>
  <si>
    <t>22.1</t>
  </si>
  <si>
    <t>96989</t>
  </si>
  <si>
    <t>CAPTOR TIPO FRANKLIN PARA SPDA - FORNECIMENTO E INSTALAÇÃO. AF_08/2023</t>
  </si>
  <si>
    <t>22.2</t>
  </si>
  <si>
    <t>92884</t>
  </si>
  <si>
    <t>ARMAÇÃO UTILIZANDO AÇO CA-25 DE 10,0 MM - MONTAGEM. AF_06/2022</t>
  </si>
  <si>
    <t>22.3</t>
  </si>
  <si>
    <t>104753</t>
  </si>
  <si>
    <t>CONECTOR SPLIT-BOLT, PARA SPDA, PARA CABOS ATÉ 50 MM2 - FORNECIMENTO E INSTALAÇÃO. AF_08/2023</t>
  </si>
  <si>
    <t>22.4</t>
  </si>
  <si>
    <t>101663</t>
  </si>
  <si>
    <t>ABRAÇADEIRA DE FIXAÇÃO DE BRAÇOS DE LUMINÁRIAS DE 2" - FORNECIMENTO E INSTALAÇÃO. AF_08/2020</t>
  </si>
  <si>
    <t>22.5</t>
  </si>
  <si>
    <t>FNDE 68</t>
  </si>
  <si>
    <t>CONJUNTO DE ESTAIAMENTO PARA MASTRO DE SPDA</t>
  </si>
  <si>
    <t>22.6</t>
  </si>
  <si>
    <t>98463</t>
  </si>
  <si>
    <t>SUPORTE ISOLADOR PARA FIXAÇÃO DA CORDOALHA DE COBRE EM ALVENARIA OU CONCRETO - FORNECIMENTO E INSTALAÇÃO. AF_08/2023</t>
  </si>
  <si>
    <t>22.7</t>
  </si>
  <si>
    <t>FNDE 69</t>
  </si>
  <si>
    <t>CAIXA DE EQUALIZAÇÃO DE ATERRAMENTO ELÉTRICO</t>
  </si>
  <si>
    <t>22.8</t>
  </si>
  <si>
    <t>93358</t>
  </si>
  <si>
    <t>ESCAVAÇÃO MANUAL DE VALA. AF_09/2024</t>
  </si>
  <si>
    <t>22.9</t>
  </si>
  <si>
    <t>93382</t>
  </si>
  <si>
    <t>REATERRO MANUAL DE VALAS, COM COMPACTADOR DE SOLOS DE PERCUSSÃO. AF_08/2023</t>
  </si>
  <si>
    <t>22.10</t>
  </si>
  <si>
    <t>96985</t>
  </si>
  <si>
    <t>HASTE DE ATERRAMENTO, DIÂMETRO 5/8", COM 3 METROS - FORNECIMENTO E INSTALAÇÃO. AF_08/2023</t>
  </si>
  <si>
    <t>22.11</t>
  </si>
  <si>
    <t>96973</t>
  </si>
  <si>
    <t>CORDOALHA DE COBRE NU 35 MM², NÃO ENTERRADA, COM ISOLADOR - FORNECIMENTO E INSTALAÇÃO. AF_08/2023</t>
  </si>
  <si>
    <t>22.12</t>
  </si>
  <si>
    <t>96977</t>
  </si>
  <si>
    <t>CORDOALHA DE COBRE NU 50 MM², ENTERRADA - FORNECIMENTO E INSTALAÇÃO. AF_08/2023</t>
  </si>
  <si>
    <t>22.13</t>
  </si>
  <si>
    <t>98111</t>
  </si>
  <si>
    <t>CAIXA DE INSPEÇÃO PARA ATERRAMENTO, CIRCULAR, EM POLIETILENO, DIÂMETRO INTERNO = 0,3 M. AF_12/2020</t>
  </si>
  <si>
    <t>22.14</t>
  </si>
  <si>
    <t>22.15</t>
  </si>
  <si>
    <t>FNDE 71</t>
  </si>
  <si>
    <t>SOLDA EXOTÉRMICA PARA SPDA - FORNECIMENTO E INSTALAÇÃO.</t>
  </si>
  <si>
    <t>23</t>
  </si>
  <si>
    <t>SERVIÇOS COMPLEMENTARES</t>
  </si>
  <si>
    <t>23.1</t>
  </si>
  <si>
    <t>FNDE 39</t>
  </si>
  <si>
    <t>CONJUNTO DE MASTRO P/ TRÊS BANDEIRAS E PEDESTAL</t>
  </si>
  <si>
    <t>23.2</t>
  </si>
  <si>
    <t>FNDE 40</t>
  </si>
  <si>
    <t>BANCADA DE GRANITO CINZA ANDORINHA, INCLUSIVE PASSA PRATOS, ESPESSURA 2 CM - FORNECIMENTO E INSTALAÇÃO</t>
  </si>
  <si>
    <t>23.3</t>
  </si>
  <si>
    <t>FNDE 47</t>
  </si>
  <si>
    <t>PRATELEIRA DE GRANITO CINZA ANDORINHA, ESPESSURA 2 CM - FORNECIMENTO E INSTALAÇÃO</t>
  </si>
  <si>
    <t>23.4</t>
  </si>
  <si>
    <t>FNDE 48</t>
  </si>
  <si>
    <t>ESCANINHOS E PRATELERIAS EM MDF, REVESTIDOS EM LAMINADO MELAMÍNICO</t>
  </si>
  <si>
    <t>23.5</t>
  </si>
  <si>
    <t>101965</t>
  </si>
  <si>
    <t>PEITORIL LINEAR EM GRANITO OU MÁRMORE, L = 15CM, COMPRIMENTO DE ATÉ 2M, ASSENTADO COM ARGAMASSA 1:6 COM ADITIVO. AF_11/2020</t>
  </si>
  <si>
    <t>23.6</t>
  </si>
  <si>
    <t>100861</t>
  </si>
  <si>
    <t>SUPORTE MÃO FRANCESA EM AÇO, ABAS IGUAIS 30 CM, CAPACIDADE MINIMA 60 KG, BRANCO - FORNECIMENTO E INSTALAÇÃO. AF_01/2020</t>
  </si>
  <si>
    <t>23.7</t>
  </si>
  <si>
    <t>99856</t>
  </si>
  <si>
    <t>BARRA DE APOIO EM INOX, DIAMETRO MINIMO 3 CM, EM AÇO INOX</t>
  </si>
  <si>
    <t>23.8</t>
  </si>
  <si>
    <t>FNDE 51</t>
  </si>
  <si>
    <t>BANCO DE CONCRETO SEM ENCOSTO, DIM. 2,50 X 0,60 M</t>
  </si>
  <si>
    <t>23.9</t>
  </si>
  <si>
    <t>FNDE 38</t>
  </si>
  <si>
    <t>FITA 3M COLANTE ANTIDERRAPANTE PARA PISO</t>
  </si>
  <si>
    <t>24</t>
  </si>
  <si>
    <t>SERVIÇOS FINAIS</t>
  </si>
  <si>
    <t>24.1</t>
  </si>
  <si>
    <t>99803</t>
  </si>
  <si>
    <t>LIMPEZA DE PISO CERÂMICO OU PORCELANATO COM PANO ÚMIDO. AF_04/2019</t>
  </si>
  <si>
    <t>24.2</t>
  </si>
  <si>
    <t>VALOR TOTAL SEM BDI:</t>
  </si>
  <si>
    <t>VALOR TOTAL COM BDI:</t>
  </si>
  <si>
    <t xml:space="preserve">
Observações:
1- Esta planilha possui caráter referencial de modo a subsidiar a elaboração da planilha de licitação. Os itens devem ser revistos e adequados ao projeto básico, desenvolvido localmente que deverá conter elementos de adaptação do projeto-padrão ao contexto local (terreno, solo, legislação municipal e normas das concessionárias).
2- O desenvolvimento do projeto básico, que inclui projeto de fundações, e elaboração da planilha de licitação são de responsabilidade dos entes federativos.
3- As fundações a serem executadas deverão ser adequadas ao tipo de solo da região, sendo esta, uma responsabilidade do ente federativo.
4- Cada ente federativo deve consultar a planilha de referência da sua unidade federativa, considerando a voltagem da região.
5- Para valores de referência de material/equipamentos não encontrados na tabela SINAPI, foram adotados valores de referência da fonte "SPOBRAS", mantendo os demais insumos, como mão-de-obra do SINAPI. Dessa forma, foram preservados os mesmos encargos sociais para toda a planilha.
6- Para valores de referência de material/equipamentos não encontrados na tabela SINAPI nem na tabela do "SPOBRAS", foram criadas composições próprias com código FNDE, mantendo os demais insumos, como a mão de obra do SINAPI. Dessa forma, foram preservados os mesmos encargos sociais para toda a planilha.
7- As referências do SINAPI são divulgadas nos relatórios com legenda de identificação da origem do preço: (C) preço do insumo coletado pelo IBGE; (CR) preço obtido por meio do coeficiente de representatividade do insumo – metodologia de família homogênea; ou (AS) preço atribuído com base no preço do insumo para a localidade de São Paulo/SP.
8- A utilização de referências de identificação da origem do preço é decisão do orçamentista, que deve verificar se o preço é adequado para a localidade a que se destina o orçamento, considerando a relevância do insumo no custo total do orçamento. </t>
  </si>
  <si>
    <t>________________________________________</t>
  </si>
  <si>
    <t>José Magno Sarmento</t>
  </si>
  <si>
    <t xml:space="preserve">Diego Antonio Braga Fagundes     </t>
  </si>
  <si>
    <t>CREA 32.278/D</t>
  </si>
  <si>
    <t>Prefeito Municipal</t>
  </si>
  <si>
    <t>SECRETÁRIA DE EDUCAÇÃO</t>
  </si>
  <si>
    <t>CRONOGRAMA FÍSICO-FINANCEIRO</t>
  </si>
  <si>
    <t>PREFEITURA: Grão Mogol</t>
  </si>
  <si>
    <t>OBRA: Creche Pré-Escola</t>
  </si>
  <si>
    <t>LOCAL: Rua B, Bairro Bandeirantes II - Grão Mogol/MG</t>
  </si>
  <si>
    <t>PRAZO DA OBRA: 20 MESES</t>
  </si>
  <si>
    <t>ETAPAS/DESCRIÇÃO</t>
  </si>
  <si>
    <t>FÍSICO/ FINANCEIRO</t>
  </si>
  <si>
    <t>TOTAL  ETAPAS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</si>
  <si>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</si>
  <si>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</si>
  <si>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</si>
  <si>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</si>
  <si>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</si>
  <si>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</si>
  <si>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</si>
  <si>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</si>
  <si>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</si>
  <si>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</si>
  <si>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</si>
  <si>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</si>
  <si>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</si>
  <si>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</si>
  <si>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</si>
  <si>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</si>
  <si>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</si>
  <si>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</si>
  <si>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</si>
  <si>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</si>
  <si>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Físico %</t>
  </si>
  <si>
    <t>Financeiro</t>
  </si>
  <si>
    <t>2</t>
  </si>
  <si>
    <t>TOTAL</t>
  </si>
  <si>
    <t xml:space="preserve"> </t>
  </si>
  <si>
    <t xml:space="preserve">Diego Antonio Braga Fagundes       </t>
  </si>
  <si>
    <t>DATA: 11/05/2026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</si>
</sst>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_-* #,##0.00_-;\-* #,##0.00_-;_-* &quot;-&quot;??_-;_-@"/>
    <numFmt numFmtId="165" formatCode="\R\$\ #,##0.00"/>
    <numFmt numFmtId="166" formatCode="\R\$\ ###,###,##0.00"/>
    <numFmt numFmtId="167" formatCode="&quot;R$ &quot;#,##0.00"/>
    <numFmt numFmtId="168" formatCode="0.0%"/>
  </numFmts>
  <fonts count="21" x14ac:knownFonts="1">
    <font>
      <sz val="11"/>
      <color theme="1"/>
      <name val="Aptos Narrow"/>
      <scheme val="minor"/>
    </font>
    <font>
      <b/>
      <sz val="28"/>
      <color theme="1"/>
      <name val="Arial"/>
      <family val="2"/>
    </font>
    <font>
      <sz val="11"/>
      <name val="Aptos Narrow"/>
      <family val="2"/>
    </font>
    <font>
      <b/>
      <sz val="10"/>
      <color theme="1"/>
      <name val="Arial"/>
      <family val="2"/>
    </font>
    <font>
      <sz val="11"/>
      <color theme="1"/>
      <name val="Aptos Narrow"/>
      <family val="2"/>
    </font>
    <font>
      <sz val="10"/>
      <color theme="1"/>
      <name val="Arial"/>
      <family val="2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11"/>
      <color theme="1"/>
      <name val="Arial"/>
      <family val="2"/>
    </font>
    <font>
      <b/>
      <sz val="5"/>
      <color rgb="FF000000"/>
      <name val="Arial"/>
      <family val="2"/>
    </font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0"/>
      <color rgb="FF000000"/>
      <name val="Aptos Narrow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CCCCCC"/>
        <bgColor rgb="FFCCCCCC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rgb="FFA2C4C9"/>
        <bgColor rgb="FFA2C4C9"/>
      </patternFill>
    </fill>
    <fill>
      <patternFill patternType="solid">
        <fgColor rgb="FFF9CB9C"/>
        <bgColor rgb="FFF9CB9C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5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174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10" fontId="3" fillId="2" borderId="0" xfId="0" applyNumberFormat="1" applyFont="1" applyFill="1" applyAlignment="1">
      <alignment horizontal="center" vertical="center" wrapText="1"/>
    </xf>
    <xf numFmtId="10" fontId="3" fillId="2" borderId="9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64" fontId="3" fillId="0" borderId="1" xfId="0" quotePrefix="1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wrapText="1"/>
    </xf>
    <xf numFmtId="0" fontId="7" fillId="3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left" vertical="center" wrapText="1"/>
    </xf>
    <xf numFmtId="165" fontId="7" fillId="4" borderId="13" xfId="0" applyNumberFormat="1" applyFont="1" applyFill="1" applyBorder="1" applyAlignment="1">
      <alignment horizontal="righ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4" fontId="8" fillId="0" borderId="13" xfId="0" applyNumberFormat="1" applyFont="1" applyBorder="1" applyAlignment="1">
      <alignment horizontal="right" vertical="center" wrapText="1"/>
    </xf>
    <xf numFmtId="165" fontId="8" fillId="0" borderId="13" xfId="0" applyNumberFormat="1" applyFont="1" applyBorder="1" applyAlignment="1">
      <alignment horizontal="right" vertical="center" wrapText="1"/>
    </xf>
    <xf numFmtId="166" fontId="8" fillId="0" borderId="13" xfId="0" applyNumberFormat="1" applyFont="1" applyBorder="1" applyAlignment="1">
      <alignment horizontal="right" vertical="center" wrapText="1"/>
    </xf>
    <xf numFmtId="0" fontId="7" fillId="0" borderId="13" xfId="0" applyFont="1" applyBorder="1" applyAlignment="1">
      <alignment horizontal="left" vertical="center" wrapText="1"/>
    </xf>
    <xf numFmtId="165" fontId="7" fillId="5" borderId="13" xfId="0" applyNumberFormat="1" applyFont="1" applyFill="1" applyBorder="1" applyAlignment="1">
      <alignment horizontal="right" vertical="center" wrapText="1"/>
    </xf>
    <xf numFmtId="165" fontId="7" fillId="6" borderId="13" xfId="0" applyNumberFormat="1" applyFont="1" applyFill="1" applyBorder="1" applyAlignment="1">
      <alignment horizontal="right" vertical="center" wrapText="1"/>
    </xf>
    <xf numFmtId="0" fontId="9" fillId="0" borderId="0" xfId="0" applyFont="1"/>
    <xf numFmtId="165" fontId="7" fillId="7" borderId="1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6" fontId="8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2" fillId="0" borderId="15" xfId="0" applyFont="1" applyBorder="1"/>
    <xf numFmtId="0" fontId="2" fillId="0" borderId="16" xfId="0" applyFont="1" applyBorder="1"/>
    <xf numFmtId="0" fontId="7" fillId="4" borderId="14" xfId="0" applyFont="1" applyFill="1" applyBorder="1" applyAlignment="1">
      <alignment horizontal="left" vertical="center" wrapText="1"/>
    </xf>
    <xf numFmtId="0" fontId="10" fillId="7" borderId="0" xfId="0" applyFont="1" applyFill="1" applyAlignment="1">
      <alignment horizontal="right" vertical="center" wrapText="1"/>
    </xf>
    <xf numFmtId="0" fontId="0" fillId="0" borderId="0" xfId="0"/>
    <xf numFmtId="0" fontId="12" fillId="0" borderId="10" xfId="0" applyFont="1" applyBorder="1" applyAlignment="1">
      <alignment horizontal="left" vertical="center" wrapText="1"/>
    </xf>
    <xf numFmtId="0" fontId="2" fillId="0" borderId="11" xfId="0" applyFont="1" applyBorder="1"/>
    <xf numFmtId="0" fontId="2" fillId="0" borderId="12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64" fontId="3" fillId="0" borderId="10" xfId="0" applyNumberFormat="1" applyFont="1" applyBorder="1" applyAlignment="1">
      <alignment horizontal="center" vertical="center" wrapText="1"/>
    </xf>
    <xf numFmtId="164" fontId="5" fillId="0" borderId="2" xfId="0" quotePrefix="1" applyNumberFormat="1" applyFont="1" applyBorder="1" applyAlignment="1">
      <alignment horizontal="center" vertical="center"/>
    </xf>
    <xf numFmtId="164" fontId="5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14" fillId="8" borderId="17" xfId="1" applyFont="1" applyFill="1" applyBorder="1" applyAlignment="1">
      <alignment horizontal="center" vertical="center"/>
    </xf>
    <xf numFmtId="0" fontId="14" fillId="8" borderId="11" xfId="1" applyFont="1" applyFill="1" applyBorder="1" applyAlignment="1">
      <alignment horizontal="center" vertical="center"/>
    </xf>
    <xf numFmtId="0" fontId="14" fillId="8" borderId="12" xfId="1" applyFont="1" applyFill="1" applyBorder="1" applyAlignment="1">
      <alignment horizontal="center" vertical="center"/>
    </xf>
    <xf numFmtId="0" fontId="5" fillId="8" borderId="0" xfId="1" applyFont="1" applyFill="1"/>
    <xf numFmtId="0" fontId="13" fillId="0" borderId="0" xfId="1"/>
    <xf numFmtId="0" fontId="5" fillId="8" borderId="0" xfId="1" applyFont="1" applyFill="1" applyAlignment="1">
      <alignment wrapText="1"/>
    </xf>
    <xf numFmtId="0" fontId="3" fillId="8" borderId="10" xfId="1" applyFont="1" applyFill="1" applyBorder="1" applyAlignment="1">
      <alignment horizontal="center" vertical="center"/>
    </xf>
    <xf numFmtId="0" fontId="15" fillId="0" borderId="11" xfId="1" applyFont="1" applyBorder="1"/>
    <xf numFmtId="0" fontId="15" fillId="0" borderId="12" xfId="1" applyFont="1" applyBorder="1"/>
    <xf numFmtId="0" fontId="3" fillId="8" borderId="18" xfId="1" applyFont="1" applyFill="1" applyBorder="1" applyAlignment="1">
      <alignment horizontal="left" vertical="center"/>
    </xf>
    <xf numFmtId="0" fontId="15" fillId="0" borderId="19" xfId="1" applyFont="1" applyBorder="1"/>
    <xf numFmtId="0" fontId="15" fillId="0" borderId="20" xfId="1" applyFont="1" applyBorder="1"/>
    <xf numFmtId="0" fontId="3" fillId="8" borderId="21" xfId="1" applyFont="1" applyFill="1" applyBorder="1" applyAlignment="1">
      <alignment horizontal="center" vertical="center"/>
    </xf>
    <xf numFmtId="0" fontId="3" fillId="8" borderId="22" xfId="1" applyFont="1" applyFill="1" applyBorder="1" applyAlignment="1">
      <alignment horizontal="center" vertical="center"/>
    </xf>
    <xf numFmtId="0" fontId="15" fillId="0" borderId="19" xfId="1" applyFont="1" applyBorder="1"/>
    <xf numFmtId="0" fontId="3" fillId="8" borderId="21" xfId="1" applyFont="1" applyFill="1" applyBorder="1" applyAlignment="1">
      <alignment horizontal="left" vertical="center"/>
    </xf>
    <xf numFmtId="0" fontId="3" fillId="8" borderId="22" xfId="1" applyFont="1" applyFill="1" applyBorder="1" applyAlignment="1">
      <alignment horizontal="left" vertical="center"/>
    </xf>
    <xf numFmtId="0" fontId="3" fillId="8" borderId="23" xfId="1" applyFont="1" applyFill="1" applyBorder="1" applyAlignment="1">
      <alignment horizontal="left" vertical="center"/>
    </xf>
    <xf numFmtId="0" fontId="3" fillId="8" borderId="24" xfId="1" applyFont="1" applyFill="1" applyBorder="1" applyAlignment="1">
      <alignment horizontal="left" vertical="center"/>
    </xf>
    <xf numFmtId="0" fontId="15" fillId="0" borderId="25" xfId="1" applyFont="1" applyBorder="1"/>
    <xf numFmtId="0" fontId="15" fillId="0" borderId="26" xfId="1" applyFont="1" applyBorder="1"/>
    <xf numFmtId="0" fontId="3" fillId="8" borderId="27" xfId="1" applyFont="1" applyFill="1" applyBorder="1" applyAlignment="1">
      <alignment horizontal="left" vertical="center"/>
    </xf>
    <xf numFmtId="0" fontId="3" fillId="8" borderId="25" xfId="1" applyFont="1" applyFill="1" applyBorder="1" applyAlignment="1">
      <alignment horizontal="left" vertical="center"/>
    </xf>
    <xf numFmtId="0" fontId="3" fillId="8" borderId="26" xfId="1" applyFont="1" applyFill="1" applyBorder="1" applyAlignment="1">
      <alignment horizontal="left" vertical="center"/>
    </xf>
    <xf numFmtId="0" fontId="3" fillId="8" borderId="28" xfId="1" applyFont="1" applyFill="1" applyBorder="1" applyAlignment="1">
      <alignment horizontal="left" vertical="center"/>
    </xf>
    <xf numFmtId="0" fontId="3" fillId="8" borderId="29" xfId="1" applyFont="1" applyFill="1" applyBorder="1" applyAlignment="1">
      <alignment horizontal="center" vertical="center"/>
    </xf>
    <xf numFmtId="0" fontId="3" fillId="8" borderId="30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 vertical="center"/>
    </xf>
    <xf numFmtId="0" fontId="3" fillId="8" borderId="30" xfId="1" applyFont="1" applyFill="1" applyBorder="1" applyAlignment="1">
      <alignment horizontal="center" vertical="center" wrapText="1"/>
    </xf>
    <xf numFmtId="0" fontId="3" fillId="8" borderId="31" xfId="1" applyFont="1" applyFill="1" applyBorder="1" applyAlignment="1">
      <alignment horizontal="center" vertical="center"/>
    </xf>
    <xf numFmtId="0" fontId="16" fillId="9" borderId="32" xfId="1" applyFont="1" applyFill="1" applyBorder="1" applyAlignment="1">
      <alignment horizontal="center" vertical="center" wrapText="1"/>
    </xf>
    <xf numFmtId="49" fontId="16" fillId="9" borderId="33" xfId="1" applyNumberFormat="1" applyFont="1" applyFill="1" applyBorder="1" applyAlignment="1">
      <alignment horizontal="center" vertical="center" wrapText="1"/>
    </xf>
    <xf numFmtId="0" fontId="16" fillId="9" borderId="34" xfId="1" applyFont="1" applyFill="1" applyBorder="1" applyAlignment="1">
      <alignment horizontal="left" vertical="center" wrapText="1"/>
    </xf>
    <xf numFmtId="49" fontId="17" fillId="9" borderId="35" xfId="1" applyNumberFormat="1" applyFont="1" applyFill="1" applyBorder="1" applyAlignment="1">
      <alignment horizontal="center" vertical="top" wrapText="1"/>
    </xf>
    <xf numFmtId="10" fontId="16" fillId="9" borderId="36" xfId="1" applyNumberFormat="1" applyFont="1" applyFill="1" applyBorder="1" applyAlignment="1">
      <alignment vertical="top" wrapText="1"/>
    </xf>
    <xf numFmtId="10" fontId="16" fillId="9" borderId="35" xfId="1" applyNumberFormat="1" applyFont="1" applyFill="1" applyBorder="1" applyAlignment="1">
      <alignment vertical="top" wrapText="1"/>
    </xf>
    <xf numFmtId="10" fontId="16" fillId="9" borderId="37" xfId="1" applyNumberFormat="1" applyFont="1" applyFill="1" applyBorder="1" applyAlignment="1">
      <alignment vertical="top" wrapText="1"/>
    </xf>
    <xf numFmtId="10" fontId="5" fillId="8" borderId="0" xfId="1" applyNumberFormat="1" applyFont="1" applyFill="1"/>
    <xf numFmtId="0" fontId="15" fillId="0" borderId="38" xfId="1" applyFont="1" applyBorder="1"/>
    <xf numFmtId="0" fontId="15" fillId="0" borderId="35" xfId="1" applyFont="1" applyBorder="1"/>
    <xf numFmtId="0" fontId="15" fillId="0" borderId="39" xfId="1" applyFont="1" applyBorder="1"/>
    <xf numFmtId="49" fontId="17" fillId="9" borderId="36" xfId="1" applyNumberFormat="1" applyFont="1" applyFill="1" applyBorder="1" applyAlignment="1">
      <alignment horizontal="center" vertical="top" wrapText="1"/>
    </xf>
    <xf numFmtId="167" fontId="17" fillId="9" borderId="36" xfId="1" applyNumberFormat="1" applyFont="1" applyFill="1" applyBorder="1" applyAlignment="1">
      <alignment vertical="top" wrapText="1"/>
    </xf>
    <xf numFmtId="167" fontId="17" fillId="9" borderId="40" xfId="1" applyNumberFormat="1" applyFont="1" applyFill="1" applyBorder="1" applyAlignment="1">
      <alignment vertical="top" wrapText="1"/>
    </xf>
    <xf numFmtId="44" fontId="5" fillId="8" borderId="0" xfId="1" applyNumberFormat="1" applyFont="1" applyFill="1"/>
    <xf numFmtId="0" fontId="16" fillId="0" borderId="41" xfId="1" applyFont="1" applyBorder="1" applyAlignment="1">
      <alignment horizontal="center" vertical="center" wrapText="1"/>
    </xf>
    <xf numFmtId="49" fontId="16" fillId="0" borderId="42" xfId="1" applyNumberFormat="1" applyFont="1" applyBorder="1" applyAlignment="1">
      <alignment horizontal="center" vertical="center" wrapText="1"/>
    </xf>
    <xf numFmtId="49" fontId="16" fillId="0" borderId="42" xfId="1" applyNumberFormat="1" applyFont="1" applyBorder="1" applyAlignment="1">
      <alignment horizontal="left" vertical="center" wrapText="1"/>
    </xf>
    <xf numFmtId="49" fontId="17" fillId="8" borderId="36" xfId="1" applyNumberFormat="1" applyFont="1" applyFill="1" applyBorder="1" applyAlignment="1">
      <alignment horizontal="center" vertical="top" wrapText="1"/>
    </xf>
    <xf numFmtId="10" fontId="16" fillId="8" borderId="35" xfId="1" applyNumberFormat="1" applyFont="1" applyFill="1" applyBorder="1" applyAlignment="1">
      <alignment vertical="top" wrapText="1"/>
    </xf>
    <xf numFmtId="10" fontId="16" fillId="8" borderId="36" xfId="1" applyNumberFormat="1" applyFont="1" applyFill="1" applyBorder="1" applyAlignment="1">
      <alignment vertical="top" wrapText="1"/>
    </xf>
    <xf numFmtId="10" fontId="16" fillId="8" borderId="39" xfId="1" applyNumberFormat="1" applyFont="1" applyFill="1" applyBorder="1" applyAlignment="1">
      <alignment vertical="top" wrapText="1"/>
    </xf>
    <xf numFmtId="10" fontId="16" fillId="8" borderId="43" xfId="1" applyNumberFormat="1" applyFont="1" applyFill="1" applyBorder="1" applyAlignment="1">
      <alignment vertical="top" wrapText="1"/>
    </xf>
    <xf numFmtId="49" fontId="16" fillId="0" borderId="35" xfId="1" applyNumberFormat="1" applyFont="1" applyBorder="1" applyAlignment="1">
      <alignment horizontal="left" vertical="center" wrapText="1"/>
    </xf>
    <xf numFmtId="167" fontId="17" fillId="8" borderId="36" xfId="1" applyNumberFormat="1" applyFont="1" applyFill="1" applyBorder="1" applyAlignment="1">
      <alignment vertical="top" wrapText="1"/>
    </xf>
    <xf numFmtId="167" fontId="17" fillId="8" borderId="40" xfId="1" applyNumberFormat="1" applyFont="1" applyFill="1" applyBorder="1" applyAlignment="1">
      <alignment vertical="top" wrapText="1"/>
    </xf>
    <xf numFmtId="0" fontId="16" fillId="9" borderId="41" xfId="1" applyFont="1" applyFill="1" applyBorder="1" applyAlignment="1">
      <alignment horizontal="center" vertical="center" wrapText="1"/>
    </xf>
    <xf numFmtId="49" fontId="16" fillId="9" borderId="42" xfId="1" applyNumberFormat="1" applyFont="1" applyFill="1" applyBorder="1" applyAlignment="1">
      <alignment horizontal="center" vertical="center" wrapText="1"/>
    </xf>
    <xf numFmtId="0" fontId="16" fillId="9" borderId="42" xfId="1" applyFont="1" applyFill="1" applyBorder="1" applyAlignment="1">
      <alignment horizontal="left" vertical="center" wrapText="1"/>
    </xf>
    <xf numFmtId="10" fontId="17" fillId="9" borderId="36" xfId="1" applyNumberFormat="1" applyFont="1" applyFill="1" applyBorder="1" applyAlignment="1">
      <alignment vertical="top" wrapText="1"/>
    </xf>
    <xf numFmtId="10" fontId="17" fillId="9" borderId="44" xfId="1" applyNumberFormat="1" applyFont="1" applyFill="1" applyBorder="1" applyAlignment="1">
      <alignment vertical="top" wrapText="1"/>
    </xf>
    <xf numFmtId="10" fontId="17" fillId="9" borderId="40" xfId="1" applyNumberFormat="1" applyFont="1" applyFill="1" applyBorder="1" applyAlignment="1">
      <alignment vertical="top" wrapText="1"/>
    </xf>
    <xf numFmtId="0" fontId="16" fillId="9" borderId="35" xfId="1" applyFont="1" applyFill="1" applyBorder="1" applyAlignment="1">
      <alignment horizontal="left" vertical="center" wrapText="1"/>
    </xf>
    <xf numFmtId="10" fontId="16" fillId="8" borderId="40" xfId="1" applyNumberFormat="1" applyFont="1" applyFill="1" applyBorder="1" applyAlignment="1">
      <alignment vertical="top" wrapText="1"/>
    </xf>
    <xf numFmtId="10" fontId="16" fillId="9" borderId="44" xfId="1" applyNumberFormat="1" applyFont="1" applyFill="1" applyBorder="1" applyAlignment="1">
      <alignment vertical="top" wrapText="1"/>
    </xf>
    <xf numFmtId="10" fontId="16" fillId="9" borderId="45" xfId="1" applyNumberFormat="1" applyFont="1" applyFill="1" applyBorder="1" applyAlignment="1">
      <alignment vertical="top" wrapText="1"/>
    </xf>
    <xf numFmtId="10" fontId="16" fillId="9" borderId="40" xfId="1" applyNumberFormat="1" applyFont="1" applyFill="1" applyBorder="1" applyAlignment="1">
      <alignment vertical="top" wrapText="1"/>
    </xf>
    <xf numFmtId="0" fontId="16" fillId="9" borderId="38" xfId="1" applyFont="1" applyFill="1" applyBorder="1" applyAlignment="1">
      <alignment horizontal="center" vertical="center" wrapText="1"/>
    </xf>
    <xf numFmtId="49" fontId="16" fillId="9" borderId="35" xfId="1" applyNumberFormat="1" applyFont="1" applyFill="1" applyBorder="1" applyAlignment="1">
      <alignment horizontal="center" vertical="center" wrapText="1"/>
    </xf>
    <xf numFmtId="167" fontId="17" fillId="8" borderId="46" xfId="1" applyNumberFormat="1" applyFont="1" applyFill="1" applyBorder="1" applyAlignment="1">
      <alignment vertical="top" wrapText="1"/>
    </xf>
    <xf numFmtId="0" fontId="3" fillId="8" borderId="4" xfId="1" applyFont="1" applyFill="1" applyBorder="1" applyAlignment="1">
      <alignment horizontal="center" vertical="center" wrapText="1"/>
    </xf>
    <xf numFmtId="0" fontId="13" fillId="0" borderId="0" xfId="1"/>
    <xf numFmtId="0" fontId="15" fillId="0" borderId="47" xfId="1" applyFont="1" applyBorder="1"/>
    <xf numFmtId="49" fontId="18" fillId="8" borderId="48" xfId="1" applyNumberFormat="1" applyFont="1" applyFill="1" applyBorder="1" applyAlignment="1">
      <alignment horizontal="center" vertical="top" wrapText="1"/>
    </xf>
    <xf numFmtId="168" fontId="16" fillId="8" borderId="48" xfId="1" applyNumberFormat="1" applyFont="1" applyFill="1" applyBorder="1" applyAlignment="1">
      <alignment vertical="top" wrapText="1"/>
    </xf>
    <xf numFmtId="10" fontId="16" fillId="8" borderId="48" xfId="1" applyNumberFormat="1" applyFont="1" applyFill="1" applyBorder="1" applyAlignment="1">
      <alignment vertical="top" wrapText="1"/>
    </xf>
    <xf numFmtId="10" fontId="16" fillId="8" borderId="49" xfId="1" applyNumberFormat="1" applyFont="1" applyFill="1" applyBorder="1" applyAlignment="1">
      <alignment vertical="top" wrapText="1"/>
    </xf>
    <xf numFmtId="0" fontId="15" fillId="0" borderId="6" xfId="1" applyFont="1" applyBorder="1"/>
    <xf numFmtId="0" fontId="15" fillId="0" borderId="7" xfId="1" applyFont="1" applyBorder="1"/>
    <xf numFmtId="0" fontId="15" fillId="0" borderId="50" xfId="1" applyFont="1" applyBorder="1"/>
    <xf numFmtId="49" fontId="18" fillId="8" borderId="51" xfId="1" applyNumberFormat="1" applyFont="1" applyFill="1" applyBorder="1" applyAlignment="1">
      <alignment horizontal="center" vertical="top" wrapText="1"/>
    </xf>
    <xf numFmtId="167" fontId="19" fillId="8" borderId="51" xfId="1" applyNumberFormat="1" applyFont="1" applyFill="1" applyBorder="1" applyAlignment="1">
      <alignment vertical="top" wrapText="1"/>
    </xf>
    <xf numFmtId="167" fontId="19" fillId="8" borderId="52" xfId="1" applyNumberFormat="1" applyFont="1" applyFill="1" applyBorder="1" applyAlignment="1">
      <alignment vertical="top" wrapText="1"/>
    </xf>
    <xf numFmtId="2" fontId="5" fillId="8" borderId="0" xfId="1" applyNumberFormat="1" applyFont="1" applyFill="1"/>
    <xf numFmtId="0" fontId="5" fillId="8" borderId="0" xfId="1" applyFont="1" applyFill="1" applyAlignment="1">
      <alignment vertical="center"/>
    </xf>
    <xf numFmtId="0" fontId="5" fillId="8" borderId="0" xfId="1" applyFont="1" applyFill="1" applyAlignment="1">
      <alignment vertical="center" wrapText="1"/>
    </xf>
    <xf numFmtId="0" fontId="3" fillId="8" borderId="1" xfId="1" applyFont="1" applyFill="1" applyBorder="1" applyAlignment="1">
      <alignment wrapText="1"/>
    </xf>
    <xf numFmtId="0" fontId="3" fillId="8" borderId="2" xfId="1" applyFont="1" applyFill="1" applyBorder="1" applyAlignment="1">
      <alignment wrapText="1"/>
    </xf>
    <xf numFmtId="0" fontId="5" fillId="8" borderId="2" xfId="1" applyFont="1" applyFill="1" applyBorder="1"/>
    <xf numFmtId="0" fontId="5" fillId="8" borderId="3" xfId="1" applyFont="1" applyFill="1" applyBorder="1"/>
    <xf numFmtId="0" fontId="3" fillId="8" borderId="4" xfId="1" applyFont="1" applyFill="1" applyBorder="1" applyAlignment="1">
      <alignment wrapText="1"/>
    </xf>
    <xf numFmtId="0" fontId="3" fillId="8" borderId="0" xfId="1" applyFont="1" applyFill="1" applyAlignment="1">
      <alignment wrapText="1"/>
    </xf>
    <xf numFmtId="0" fontId="5" fillId="8" borderId="9" xfId="1" applyFont="1" applyFill="1" applyBorder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7" fillId="8" borderId="9" xfId="1" applyFont="1" applyFill="1" applyBorder="1"/>
    <xf numFmtId="0" fontId="12" fillId="0" borderId="53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3" fillId="8" borderId="4" xfId="1" applyFont="1" applyFill="1" applyBorder="1"/>
    <xf numFmtId="0" fontId="20" fillId="0" borderId="0" xfId="1" applyFont="1" applyAlignment="1">
      <alignment horizontal="center" vertical="center"/>
    </xf>
    <xf numFmtId="0" fontId="20" fillId="8" borderId="0" xfId="1" applyFont="1" applyFill="1" applyAlignment="1">
      <alignment horizontal="center"/>
    </xf>
    <xf numFmtId="0" fontId="5" fillId="8" borderId="54" xfId="1" applyFont="1" applyFill="1" applyBorder="1"/>
    <xf numFmtId="0" fontId="5" fillId="8" borderId="55" xfId="1" applyFont="1" applyFill="1" applyBorder="1"/>
    <xf numFmtId="0" fontId="5" fillId="8" borderId="55" xfId="1" applyFont="1" applyFill="1" applyBorder="1" applyAlignment="1">
      <alignment wrapText="1"/>
    </xf>
    <xf numFmtId="0" fontId="5" fillId="8" borderId="56" xfId="1" applyFont="1" applyFill="1" applyBorder="1"/>
  </cellXfs>
  <cellStyles count="2">
    <cellStyle name="Normal" xfId="0" builtinId="0"/>
    <cellStyle name="Normal 4" xfId="1" xr:uid="{49702C2A-65C2-4D12-B5A4-AF107C748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1743075" cy="466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pc00\DADOS\Servi&#231;os\PROJETOS%202023\Gr&#227;o%20Mogol\Creche%20Tipo%20II\Cronograma.xlsx" TargetMode="External"/><Relationship Id="rId1" Type="http://schemas.openxmlformats.org/officeDocument/2006/relationships/externalLinkPath" Target="Cronogr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I 01"/>
      <sheetName val="Planilha"/>
      <sheetName val="MG (2)"/>
      <sheetName val="Cronograma Físico-Financeiro"/>
    </sheetNames>
    <sheetDataSet>
      <sheetData sheetId="0" refreshError="1"/>
      <sheetData sheetId="1">
        <row r="1">
          <cell r="A1" t="str">
            <v>MINISTÉRIO DA EDUCAÇÃO</v>
          </cell>
        </row>
        <row r="5">
          <cell r="A5" t="str">
            <v>Obra: Creche Tipo 2 - Opção 110V</v>
          </cell>
          <cell r="G5" t="str">
            <v>BDI :</v>
          </cell>
          <cell r="I5">
            <v>0.26369999999999999</v>
          </cell>
        </row>
        <row r="6">
          <cell r="A6" t="str">
            <v>Unidade federativa: MINAS GERAIS</v>
          </cell>
          <cell r="F6" t="str">
            <v>Fonte</v>
          </cell>
        </row>
        <row r="7">
          <cell r="A7" t="str">
            <v>Planilha Orçamentária: TIPO2-PLN-AT8-S127_R02</v>
          </cell>
          <cell r="F7" t="str">
            <v>SINAPI</v>
          </cell>
          <cell r="G7" t="str">
            <v>2026/02</v>
          </cell>
          <cell r="I7" t="str">
            <v>DESONERADO</v>
          </cell>
        </row>
        <row r="8">
          <cell r="A8" t="str">
            <v>Endereço: Rua B, Bairro Bandeirantes II - Grão Mogol/MG</v>
          </cell>
          <cell r="F8" t="str">
            <v>SEINFRA</v>
          </cell>
          <cell r="G8" t="str">
            <v>2026/01</v>
          </cell>
          <cell r="I8" t="str">
            <v>DESONERADO</v>
          </cell>
        </row>
        <row r="9">
          <cell r="F9" t="str">
            <v>SP OBRAS</v>
          </cell>
          <cell r="G9">
            <v>198</v>
          </cell>
          <cell r="I9" t="str">
            <v>DESONERADO</v>
          </cell>
        </row>
        <row r="11">
          <cell r="A11" t="str">
            <v>PLANILHA ORÇAMENTÁRIA</v>
          </cell>
        </row>
        <row r="13">
          <cell r="A13" t="str">
            <v>ITEM</v>
          </cell>
          <cell r="B13" t="str">
            <v>CÓDIGO</v>
          </cell>
          <cell r="C13" t="str">
            <v>DESCRIÇÃO</v>
          </cell>
          <cell r="D13" t="str">
            <v>FONTE</v>
          </cell>
          <cell r="E13" t="str">
            <v>UND</v>
          </cell>
          <cell r="F13" t="str">
            <v>QUANTIDADE</v>
          </cell>
          <cell r="G13" t="str">
            <v>PREÇO
UNITÁRIO</v>
          </cell>
          <cell r="H13" t="str">
            <v>PREÇO UNITÁRIO COM BDI</v>
          </cell>
          <cell r="I13" t="str">
            <v>PREÇO
TOTAL</v>
          </cell>
        </row>
        <row r="14">
          <cell r="A14" t="str">
            <v>1</v>
          </cell>
          <cell r="B14" t="str">
            <v>SERVIÇOS PRELIMINARES</v>
          </cell>
          <cell r="I14">
            <v>70976.283411032011</v>
          </cell>
        </row>
        <row r="15">
          <cell r="A15" t="str">
            <v>1.1</v>
          </cell>
          <cell r="B15" t="str">
            <v>103689</v>
          </cell>
          <cell r="C15" t="str">
            <v>FORNECIMENTO E INSTALAÇÃO DE PLACA DE OBRA COM CHAPA GALVANIZADA E ESTRUTURA DE MADEIRA. AF_03/2022_PS</v>
          </cell>
          <cell r="D15" t="str">
            <v>SINAPI</v>
          </cell>
          <cell r="E15" t="str">
            <v>M2</v>
          </cell>
          <cell r="F15">
            <v>10</v>
          </cell>
          <cell r="G15">
            <v>375.05</v>
          </cell>
          <cell r="H15">
            <v>473.95068500000002</v>
          </cell>
          <cell r="I15">
            <v>4739.5068499999998</v>
          </cell>
        </row>
        <row r="16">
          <cell r="A16" t="str">
            <v>1.2</v>
          </cell>
          <cell r="B16" t="str">
            <v>98459</v>
          </cell>
          <cell r="C16" t="str">
            <v>TAPUME COM TELHA METÁLICA. AF_03/2024</v>
          </cell>
          <cell r="D16" t="str">
            <v>SINAPI</v>
          </cell>
          <cell r="E16" t="str">
            <v>M2</v>
          </cell>
          <cell r="F16">
            <v>99</v>
          </cell>
          <cell r="G16">
            <v>82.88</v>
          </cell>
          <cell r="H16">
            <v>104.735456</v>
          </cell>
          <cell r="I16">
            <v>10368.810143999999</v>
          </cell>
        </row>
        <row r="17">
          <cell r="A17" t="str">
            <v>1.3</v>
          </cell>
          <cell r="B17" t="str">
            <v>101509</v>
          </cell>
          <cell r="C17" t="str">
            <v>ENTRADA DE ENERGIA ELÉTRICA, AÉREA, TRIFÁSICA, COM CAIXA DE EMBUTIR, CABO DE 10 MM2 E DISJUNTOR DIN 50A (NÃO INCLUSO O POSTE DE CONCRETO). AF_07/2020</v>
          </cell>
          <cell r="D17" t="str">
            <v>SINAPI</v>
          </cell>
          <cell r="E17" t="str">
            <v>UN</v>
          </cell>
          <cell r="F17">
            <v>1</v>
          </cell>
          <cell r="G17">
            <v>2138.63</v>
          </cell>
          <cell r="H17">
            <v>2702.5867310000003</v>
          </cell>
          <cell r="I17">
            <v>2702.5867310000003</v>
          </cell>
        </row>
        <row r="18">
          <cell r="A18" t="str">
            <v>1.4</v>
          </cell>
          <cell r="B18" t="str">
            <v>FNDE 03</v>
          </cell>
          <cell r="C18" t="str">
            <v>LIGAÇÃO PROVISÓRIA DE ÁGUA E ESGOTO</v>
          </cell>
          <cell r="D18" t="str">
            <v>PRÓPRIA</v>
          </cell>
          <cell r="E18" t="str">
            <v>UN</v>
          </cell>
          <cell r="F18">
            <v>1</v>
          </cell>
          <cell r="G18">
            <v>3217.3496</v>
          </cell>
          <cell r="H18">
            <v>4065.76468952</v>
          </cell>
          <cell r="I18">
            <v>4065.76468952</v>
          </cell>
        </row>
        <row r="19">
          <cell r="A19" t="str">
            <v>1.5</v>
          </cell>
          <cell r="B19" t="str">
            <v>99059</v>
          </cell>
          <cell r="C19" t="str">
            <v>LOCAÇÃO CONVENCIONAL DE OBRA, UTILIZANDO GABARITO DE TÁBUAS CORRIDAS PONTALETADAS A CADA 2,00M - 2 UTILIZAÇÕES. AF_03/2024</v>
          </cell>
          <cell r="D19" t="str">
            <v>SINAPI</v>
          </cell>
          <cell r="E19" t="str">
            <v>M</v>
          </cell>
          <cell r="F19">
            <v>127.78</v>
          </cell>
          <cell r="G19">
            <v>74.959999999999994</v>
          </cell>
          <cell r="H19">
            <v>94.726951999999997</v>
          </cell>
          <cell r="I19">
            <v>12104.209926559999</v>
          </cell>
        </row>
        <row r="20">
          <cell r="A20" t="str">
            <v>1.6</v>
          </cell>
          <cell r="B20" t="str">
            <v>FNDE 231</v>
          </cell>
          <cell r="C20" t="str">
            <v>LOCACAO DE CONTAINER 2,30 X 6,00 M, ALT. 2,50 M, COM 1 SANITARIO, PARA ESCRITORIO, COMPLETO, SEM DIVISORIAS INTERNAS (NAO INCLUI MOBILIZACAO/DESMOBILIZACAO)</v>
          </cell>
          <cell r="D20" t="str">
            <v>PRÓPRIA</v>
          </cell>
          <cell r="E20" t="str">
            <v>MÊS</v>
          </cell>
          <cell r="F20">
            <v>8</v>
          </cell>
          <cell r="G20">
            <v>1209.2910400000001</v>
          </cell>
          <cell r="H20">
            <v>1528.181087248</v>
          </cell>
          <cell r="I20">
            <v>12225.448697984</v>
          </cell>
        </row>
        <row r="21">
          <cell r="A21" t="str">
            <v>1.7</v>
          </cell>
          <cell r="B21" t="str">
            <v>FNDE 230</v>
          </cell>
          <cell r="C21" t="str">
            <v>LOCACAO DE CONTAINER 2,30 X 6,00 M, ALT. 2,50 M, PARA ESCRITORIO, SEM DIVISORIAS INTERNAS E SEM SANITARIO (NAO INCLUI MOBILIZACAO/DESMOBILIZACAO)</v>
          </cell>
          <cell r="D21" t="str">
            <v>PRÓPRIA</v>
          </cell>
          <cell r="E21" t="str">
            <v>MÊS</v>
          </cell>
          <cell r="F21">
            <v>8</v>
          </cell>
          <cell r="G21">
            <v>988.35104000000001</v>
          </cell>
          <cell r="H21">
            <v>1248.979209248</v>
          </cell>
          <cell r="I21">
            <v>9991.8336739839997</v>
          </cell>
        </row>
        <row r="22">
          <cell r="A22" t="str">
            <v>1.8</v>
          </cell>
          <cell r="B22" t="str">
            <v>FNDE 232</v>
          </cell>
          <cell r="C22" t="str">
            <v>LOCACAO DE CONTAINER 2,30 X 6,00 M, ALT. 2,50 M, PARA SANITARIO, COM 4 BACIAS, 8 CHUVEIROS,1 LAVATORIO E 1 MICTORIO (NAO INCLUI MOBILIZACAO/DESMOBILIZACAO)</v>
          </cell>
          <cell r="D22" t="str">
            <v>PRÓPRIA</v>
          </cell>
          <cell r="E22" t="str">
            <v>MÊS</v>
          </cell>
          <cell r="F22">
            <v>8</v>
          </cell>
          <cell r="G22">
            <v>1461.7910400000001</v>
          </cell>
          <cell r="H22">
            <v>1847.2653372480002</v>
          </cell>
          <cell r="I22">
            <v>14778.122697984001</v>
          </cell>
        </row>
        <row r="23">
          <cell r="A23" t="str">
            <v>2</v>
          </cell>
          <cell r="B23" t="str">
            <v>MOVIMENTO DE TERRA PARA FUNDAÇÕES</v>
          </cell>
          <cell r="I23">
            <v>56042.113805329995</v>
          </cell>
        </row>
        <row r="24">
          <cell r="A24" t="str">
            <v>2.1</v>
          </cell>
          <cell r="B24" t="str">
            <v>EDIFICAÇÃO</v>
          </cell>
          <cell r="I24">
            <v>53178.461558979994</v>
          </cell>
        </row>
        <row r="25">
          <cell r="A25" t="str">
            <v>2.1.1</v>
          </cell>
          <cell r="B25" t="str">
            <v>98525</v>
          </cell>
          <cell r="C25" t="str">
            <v>LIMPEZA MECANIZADA DE CAMADA VEGETAL, VEGETAÇÃO E PEQUENAS ÁRVORES (DIÂMETRO DE TRONCO MENOR QUE 0,20 M), COM TRATOR DE ESTEIRAS. AF_03/2024</v>
          </cell>
          <cell r="D25" t="str">
            <v>SINAPI</v>
          </cell>
          <cell r="E25" t="str">
            <v>M2</v>
          </cell>
          <cell r="F25">
            <v>1575</v>
          </cell>
          <cell r="G25">
            <v>0.71</v>
          </cell>
          <cell r="H25">
            <v>0.897227</v>
          </cell>
          <cell r="I25">
            <v>1413.132525</v>
          </cell>
        </row>
        <row r="26">
          <cell r="A26" t="str">
            <v>2.1.2</v>
          </cell>
          <cell r="B26" t="str">
            <v>94306</v>
          </cell>
          <cell r="C26" t="str">
            <v>ATERRO MECANIZADO DE VALA COM ESCAVADEIRA HIDRÁULICA (CAPACIDADE DA CAÇAMBA: 0,8 M³ / POTÊNCIA: 111 HP), LARGURA ATÉ 2,5 M, PROFUNDIDADE DE 1,5 A 3,0 M, COM SOLO ARGILO-ARENOSO. AF_08/2023</v>
          </cell>
          <cell r="D26" t="str">
            <v>SINAPI</v>
          </cell>
          <cell r="E26" t="str">
            <v>M3</v>
          </cell>
          <cell r="F26">
            <v>158.44</v>
          </cell>
          <cell r="G26">
            <v>72</v>
          </cell>
          <cell r="H26">
            <v>90.986400000000003</v>
          </cell>
          <cell r="I26">
            <v>14415.885216000001</v>
          </cell>
        </row>
        <row r="27">
          <cell r="A27" t="str">
            <v>2.1.3</v>
          </cell>
          <cell r="B27" t="str">
            <v>96523</v>
          </cell>
          <cell r="C27" t="str">
            <v>ESCAVAÇÃO MANUAL PARA BLOCO DE COROAMENTO OU SAPATA (INCLUINDO ESCAVAÇÃO PARA COLOCAÇÃO DE FÔRMAS). AF_01/2024</v>
          </cell>
          <cell r="D27" t="str">
            <v>SINAPI</v>
          </cell>
          <cell r="E27" t="str">
            <v>M3</v>
          </cell>
          <cell r="F27">
            <v>250.58</v>
          </cell>
          <cell r="G27">
            <v>104.3</v>
          </cell>
          <cell r="H27">
            <v>131.80391</v>
          </cell>
          <cell r="I27">
            <v>33027.423767799999</v>
          </cell>
        </row>
        <row r="28">
          <cell r="A28" t="str">
            <v>2.1.4</v>
          </cell>
          <cell r="B28" t="str">
            <v>101617</v>
          </cell>
          <cell r="C28" t="str">
            <v>PREPARO DE FUNDO DE VALA COM LARGURA MAIOR OU IGUAL A 1,5 M E MENOR QUE 2,5 M (ACERTO DO SOLO NATURAL). AF_08/2020</v>
          </cell>
          <cell r="D28" t="str">
            <v>SINAPI</v>
          </cell>
          <cell r="E28" t="str">
            <v>M2</v>
          </cell>
          <cell r="F28">
            <v>107.09</v>
          </cell>
          <cell r="G28">
            <v>3.8</v>
          </cell>
          <cell r="H28">
            <v>4.80206</v>
          </cell>
          <cell r="I28">
            <v>514.25260539999999</v>
          </cell>
        </row>
        <row r="29">
          <cell r="A29" t="str">
            <v>2.1.5</v>
          </cell>
          <cell r="B29" t="str">
            <v>93381</v>
          </cell>
          <cell r="C29" t="str">
            <v>REATERRO MECANIZADO DE VALA COM RETROESCAVADEIRA (CAPACIDADE DA CAÇAMBA DA RETRO: 0,26 M³/POTÊNCIA: 88 HP), LARGURA 0,8 A 1,5 M, PROFUNDIDADE 1,5 A 3,0 M, COM SOLO (SEM SUBSTITUIÇÃO) DE 1ª CATEGORIA E COMPACTADOR DE SOLOS DE PERCUSSÃO. AF_08/2023</v>
          </cell>
          <cell r="D29" t="str">
            <v>SINAPI</v>
          </cell>
          <cell r="E29" t="str">
            <v>M3</v>
          </cell>
          <cell r="F29">
            <v>210.86</v>
          </cell>
          <cell r="G29">
            <v>14.29</v>
          </cell>
          <cell r="H29">
            <v>18.058273</v>
          </cell>
          <cell r="I29">
            <v>3807.76744478</v>
          </cell>
        </row>
        <row r="30">
          <cell r="A30" t="str">
            <v>2.2</v>
          </cell>
          <cell r="B30" t="str">
            <v>MURETA ABRIGO DE GÁS</v>
          </cell>
          <cell r="I30">
            <v>2337.1143286599995</v>
          </cell>
        </row>
        <row r="31">
          <cell r="A31" t="str">
            <v>2.2.1</v>
          </cell>
          <cell r="B31" t="str">
            <v>96523</v>
          </cell>
          <cell r="C31" t="str">
            <v>ESCAVAÇÃO MANUAL PARA BLOCO DE COROAMENTO OU SAPATA (INCLUINDO ESCAVAÇÃO PARA COLOCAÇÃO DE FÔRMAS). AF_01/2024</v>
          </cell>
          <cell r="D31" t="str">
            <v>SINAPI</v>
          </cell>
          <cell r="E31" t="str">
            <v>M3</v>
          </cell>
          <cell r="F31">
            <v>15.68</v>
          </cell>
          <cell r="G31">
            <v>104.3</v>
          </cell>
          <cell r="H31">
            <v>131.80391</v>
          </cell>
          <cell r="I31">
            <v>2066.6853087999998</v>
          </cell>
        </row>
        <row r="32">
          <cell r="A32" t="str">
            <v>2.2.2</v>
          </cell>
          <cell r="B32" t="str">
            <v>101617</v>
          </cell>
          <cell r="C32" t="str">
            <v>PREPARO DE FUNDO DE VALA COM LARGURA MAIOR OU IGUAL A 1,5 M E MENOR QUE 2,5 M (ACERTO DO SOLO NATURAL). AF_08/2020</v>
          </cell>
          <cell r="D32" t="str">
            <v>SINAPI</v>
          </cell>
          <cell r="E32" t="str">
            <v>M2</v>
          </cell>
          <cell r="F32">
            <v>13.37</v>
          </cell>
          <cell r="G32">
            <v>3.8</v>
          </cell>
          <cell r="H32">
            <v>4.80206</v>
          </cell>
          <cell r="I32">
            <v>64.203542200000001</v>
          </cell>
        </row>
        <row r="33">
          <cell r="A33" t="str">
            <v>2.2.3</v>
          </cell>
          <cell r="B33" t="str">
            <v>93381</v>
          </cell>
          <cell r="C33" t="str">
            <v>REATERRO MECANIZADO DE VALA COM RETROESCAVADEIRA (CAPACIDADE DA CAÇAMBA DA RETRO: 0,26 M³/POTÊNCIA: 88 HP), LARGURA 0,8 A 1,5 M, PROFUNDIDADE 1,5 A 3,0 M, COM SOLO (SEM SUBSTITUIÇÃO) DE 1ª CATEGORIA E COMPACTADOR DE SOLOS DE PERCUSSÃO. AF_08/2023</v>
          </cell>
          <cell r="D33" t="str">
            <v>SINAPI</v>
          </cell>
          <cell r="E33" t="str">
            <v>M3</v>
          </cell>
          <cell r="F33">
            <v>11.42</v>
          </cell>
          <cell r="G33">
            <v>14.29</v>
          </cell>
          <cell r="H33">
            <v>18.058273</v>
          </cell>
          <cell r="I33">
            <v>206.22547766</v>
          </cell>
        </row>
        <row r="34">
          <cell r="A34" t="str">
            <v>2.3</v>
          </cell>
          <cell r="B34" t="str">
            <v>CASTELO D'ÁGUA</v>
          </cell>
          <cell r="I34">
            <v>526.53791768999997</v>
          </cell>
        </row>
        <row r="35">
          <cell r="A35" t="str">
            <v>2.3.1</v>
          </cell>
          <cell r="B35" t="str">
            <v>96523</v>
          </cell>
          <cell r="C35" t="str">
            <v>ESCAVAÇÃO MANUAL PARA BLOCO DE COROAMENTO OU SAPATA (INCLUINDO ESCAVAÇÃO PARA COLOCAÇÃO DE FÔRMAS). AF_01/2024</v>
          </cell>
          <cell r="D35" t="str">
            <v>SINAPI</v>
          </cell>
          <cell r="E35" t="str">
            <v>M3</v>
          </cell>
          <cell r="F35">
            <v>3.65</v>
          </cell>
          <cell r="G35">
            <v>104.3</v>
          </cell>
          <cell r="H35">
            <v>131.80391</v>
          </cell>
          <cell r="I35">
            <v>481.0842715</v>
          </cell>
        </row>
        <row r="36">
          <cell r="A36" t="str">
            <v>2.3.2</v>
          </cell>
          <cell r="B36" t="str">
            <v>101617</v>
          </cell>
          <cell r="C36" t="str">
            <v>PREPARO DE FUNDO DE VALA COM LARGURA MAIOR OU IGUAL A 1,5 M E MENOR QUE 2,5 M (ACERTO DO SOLO NATURAL). AF_08/2020</v>
          </cell>
          <cell r="D36" t="str">
            <v>SINAPI</v>
          </cell>
          <cell r="E36" t="str">
            <v>M2</v>
          </cell>
          <cell r="F36">
            <v>4.84</v>
          </cell>
          <cell r="G36">
            <v>3.8</v>
          </cell>
          <cell r="H36">
            <v>4.80206</v>
          </cell>
          <cell r="I36">
            <v>23.2419704</v>
          </cell>
        </row>
        <row r="37">
          <cell r="A37" t="str">
            <v>2.3.3</v>
          </cell>
          <cell r="B37" t="str">
            <v>93381</v>
          </cell>
          <cell r="C37" t="str">
            <v>REATERRO MECANIZADO DE VALA COM RETROESCAVADEIRA (CAPACIDADE DA CAÇAMBA DA RETRO: 0,26 M³/POTÊNCIA: 88 HP), LARGURA 0,8 A 1,5 M, PROFUNDIDADE 1,5 A 3,0 M, COM SOLO (SEM SUBSTITUIÇÃO) DE 1ª CATEGORIA E COMPACTADOR DE SOLOS DE PERCUSSÃO. AF_08/2023</v>
          </cell>
          <cell r="D37" t="str">
            <v>SINAPI</v>
          </cell>
          <cell r="E37" t="str">
            <v>M3</v>
          </cell>
          <cell r="F37">
            <v>1.23</v>
          </cell>
          <cell r="G37">
            <v>14.29</v>
          </cell>
          <cell r="H37">
            <v>18.058273</v>
          </cell>
          <cell r="I37">
            <v>22.211675790000001</v>
          </cell>
        </row>
        <row r="38">
          <cell r="A38" t="str">
            <v>3</v>
          </cell>
          <cell r="B38" t="str">
            <v>FUNDAÇÕES</v>
          </cell>
          <cell r="I38">
            <v>166304.87216376001</v>
          </cell>
        </row>
        <row r="39">
          <cell r="A39" t="str">
            <v>3.1</v>
          </cell>
          <cell r="B39" t="str">
            <v>CONCRETO ARMADO PARA SAPATAS</v>
          </cell>
          <cell r="I39">
            <v>50664.080196380004</v>
          </cell>
        </row>
        <row r="40">
          <cell r="A40" t="str">
            <v>3.1.1</v>
          </cell>
          <cell r="B40" t="str">
            <v>96619</v>
          </cell>
          <cell r="C40" t="str">
            <v>LASTRO DE CONCRETO MAGRO, APLICADO EM BLOCOS DE COROAMENTO OU SAPATAS, ESPESSURA DE 5 CM. AF_01/2024</v>
          </cell>
          <cell r="D40" t="str">
            <v>SINAPI</v>
          </cell>
          <cell r="E40" t="str">
            <v>M2</v>
          </cell>
          <cell r="F40">
            <v>46.65</v>
          </cell>
          <cell r="G40">
            <v>46.54</v>
          </cell>
          <cell r="H40">
            <v>58.812598000000001</v>
          </cell>
          <cell r="I40">
            <v>2743.6076966999999</v>
          </cell>
        </row>
        <row r="41">
          <cell r="A41" t="str">
            <v>3.1.2</v>
          </cell>
          <cell r="B41" t="str">
            <v>96534</v>
          </cell>
          <cell r="C41" t="str">
            <v>FABRICAÇÃO, MONTAGEM E DESMONTAGEM DE FÔRMA PARA BLOCO DE COROAMENTO, EM MADEIRA SERRADA, E=25 MM, 4 UTILIZAÇÕES. AF_01/2024</v>
          </cell>
          <cell r="D41" t="str">
            <v>SINAPI</v>
          </cell>
          <cell r="E41" t="str">
            <v>M2</v>
          </cell>
          <cell r="F41">
            <v>131.71</v>
          </cell>
          <cell r="G41">
            <v>81.48</v>
          </cell>
          <cell r="H41">
            <v>102.96627600000001</v>
          </cell>
          <cell r="I41">
            <v>13561.688211960001</v>
          </cell>
        </row>
        <row r="42">
          <cell r="A42" t="str">
            <v>3.1.3</v>
          </cell>
          <cell r="B42" t="str">
            <v>104917</v>
          </cell>
          <cell r="C42" t="str">
            <v>ARMAÇÃO DE SAPATA ISOLADA, VIGA BALDRAME E SAPATA CORRIDA UTILIZANDO AÇO CA-50 DE 6,3 MM - MONTAGEM. AF_01/2024</v>
          </cell>
          <cell r="D42" t="str">
            <v>SINAPI</v>
          </cell>
          <cell r="E42" t="str">
            <v>KG</v>
          </cell>
          <cell r="F42">
            <v>317.2</v>
          </cell>
          <cell r="G42">
            <v>15.19</v>
          </cell>
          <cell r="H42">
            <v>19.195602999999998</v>
          </cell>
          <cell r="I42">
            <v>6088.8452715999993</v>
          </cell>
        </row>
        <row r="43">
          <cell r="A43" t="str">
            <v>3.1.4</v>
          </cell>
          <cell r="B43" t="str">
            <v>104918</v>
          </cell>
          <cell r="C43" t="str">
            <v>ARMAÇÃO DE SAPATA ISOLADA, VIGA BALDRAME E SAPATA CORRIDA UTILIZANDO AÇO CA-50 DE 8 MM - MONTAGEM. AF_01/2024</v>
          </cell>
          <cell r="D43" t="str">
            <v>SINAPI</v>
          </cell>
          <cell r="E43" t="str">
            <v>KG</v>
          </cell>
          <cell r="F43">
            <v>41.25</v>
          </cell>
          <cell r="G43">
            <v>13.78</v>
          </cell>
          <cell r="H43">
            <v>17.413785999999998</v>
          </cell>
          <cell r="I43">
            <v>718.31867249999993</v>
          </cell>
        </row>
        <row r="44">
          <cell r="A44" t="str">
            <v>3.1.5</v>
          </cell>
          <cell r="B44" t="str">
            <v>104919</v>
          </cell>
          <cell r="C44" t="str">
            <v>ARMAÇÃO DE SAPATA ISOLADA, VIGA BALDRAME E SAPATA CORRIDA UTILIZANDO AÇO CA-50 DE 10 MM - MONTAGEM. AF_01/2024</v>
          </cell>
          <cell r="D44" t="str">
            <v>SINAPI</v>
          </cell>
          <cell r="E44" t="str">
            <v>KG</v>
          </cell>
          <cell r="F44">
            <v>366.94</v>
          </cell>
          <cell r="G44">
            <v>12.15</v>
          </cell>
          <cell r="H44">
            <v>15.353955000000001</v>
          </cell>
          <cell r="I44">
            <v>5633.9802477000003</v>
          </cell>
        </row>
        <row r="45">
          <cell r="A45" t="str">
            <v>3.1.6</v>
          </cell>
          <cell r="B45" t="str">
            <v>104920</v>
          </cell>
          <cell r="C45" t="str">
            <v>ARMAÇÃO DE BLOCO, SAPATA ISOLADA, VIGA BALDRAME E SAPATA CORRIDA UTILIZANDO AÇO CA-50 DE 12,5 MM - MONTAGEM. AF_01/2024</v>
          </cell>
          <cell r="D45" t="str">
            <v>SINAPI</v>
          </cell>
          <cell r="E45" t="str">
            <v>KG</v>
          </cell>
          <cell r="F45">
            <v>225</v>
          </cell>
          <cell r="G45">
            <v>10.25</v>
          </cell>
          <cell r="H45">
            <v>12.952925</v>
          </cell>
          <cell r="I45">
            <v>2914.4081249999999</v>
          </cell>
        </row>
        <row r="46">
          <cell r="A46" t="str">
            <v>3.1.7</v>
          </cell>
          <cell r="B46" t="str">
            <v>92915</v>
          </cell>
          <cell r="C46" t="str">
            <v>ARMAÇÃO DE ESTRUTURAS DIVERSAS DE CONCRETO ARMADO, EXCETO VIGAS, PILARES, LAJES E FUNDAÇÕES, UTILIZANDO AÇO CA-60 DE 5,0 MM - MONTAGEM. AF_06/2022</v>
          </cell>
          <cell r="D46" t="str">
            <v>SINAPI</v>
          </cell>
          <cell r="E46" t="str">
            <v>KG</v>
          </cell>
          <cell r="F46">
            <v>134.38</v>
          </cell>
          <cell r="G46">
            <v>16.920000000000002</v>
          </cell>
          <cell r="H46">
            <v>21.381804000000002</v>
          </cell>
          <cell r="I46">
            <v>2873.2868215200001</v>
          </cell>
        </row>
        <row r="47">
          <cell r="A47" t="str">
            <v>3.1.8</v>
          </cell>
          <cell r="B47" t="str">
            <v>96558</v>
          </cell>
          <cell r="C47" t="str">
            <v>CONCRETAGEM DE SAPATA, FCK 30 MPA, COM USO DE BOMBA - LANÇAMENTO, ADENSAMENTO E ACABAMENTO. AF_01/2024</v>
          </cell>
          <cell r="D47" t="str">
            <v>SINAPI</v>
          </cell>
          <cell r="E47" t="str">
            <v>M3</v>
          </cell>
          <cell r="F47">
            <v>15.55</v>
          </cell>
          <cell r="G47">
            <v>820.84</v>
          </cell>
          <cell r="H47">
            <v>1037.2955080000002</v>
          </cell>
          <cell r="I47">
            <v>16129.945149400002</v>
          </cell>
        </row>
        <row r="48">
          <cell r="A48" t="str">
            <v>3.2</v>
          </cell>
          <cell r="B48" t="str">
            <v>CONCRETO ARMADO PARA VIGA BALDRAME</v>
          </cell>
          <cell r="I48">
            <v>90923.334040539994</v>
          </cell>
        </row>
        <row r="49">
          <cell r="A49" t="str">
            <v>3.2.1</v>
          </cell>
          <cell r="B49" t="str">
            <v>96619</v>
          </cell>
          <cell r="C49" t="str">
            <v>LASTRO DE CONCRETO MAGRO, APLICADO EM BLOCOS DE COROAMENTO OU SAPATAS, ESPESSURA DE 5 CM. AF_01/2024</v>
          </cell>
          <cell r="D49" t="str">
            <v>SINAPI</v>
          </cell>
          <cell r="E49" t="str">
            <v>M2</v>
          </cell>
          <cell r="F49">
            <v>60.44</v>
          </cell>
          <cell r="G49">
            <v>46.54</v>
          </cell>
          <cell r="H49">
            <v>58.812598000000001</v>
          </cell>
          <cell r="I49">
            <v>3554.6334231199999</v>
          </cell>
        </row>
        <row r="50">
          <cell r="A50" t="str">
            <v>3.2.2</v>
          </cell>
          <cell r="B50" t="str">
            <v>96616</v>
          </cell>
          <cell r="C50" t="str">
            <v>LASTRO DE CONCRETO MAGRO, APLICADO EM BLOCOS DE COROAMENTO OU SAPATAS. AF_01/2024</v>
          </cell>
          <cell r="D50" t="str">
            <v>SINAPI</v>
          </cell>
          <cell r="E50" t="str">
            <v>M3</v>
          </cell>
          <cell r="F50">
            <v>3.89</v>
          </cell>
          <cell r="G50">
            <v>931.09</v>
          </cell>
          <cell r="H50">
            <v>1176.6184330000001</v>
          </cell>
          <cell r="I50">
            <v>4577.0457043700007</v>
          </cell>
        </row>
        <row r="51">
          <cell r="A51" t="str">
            <v>3.2.3</v>
          </cell>
          <cell r="B51" t="str">
            <v>96534</v>
          </cell>
          <cell r="C51" t="str">
            <v>FABRICAÇÃO, MONTAGEM E DESMONTAGEM DE FÔRMA PARA BLOCO DE COROAMENTO, EM MADEIRA SERRADA, E=25 MM, 4 UTILIZAÇÕES. AF_01/2024</v>
          </cell>
          <cell r="D51" t="str">
            <v>SINAPI</v>
          </cell>
          <cell r="E51" t="str">
            <v>M2</v>
          </cell>
          <cell r="F51">
            <v>349.55</v>
          </cell>
          <cell r="G51">
            <v>81.48</v>
          </cell>
          <cell r="H51">
            <v>102.96627600000001</v>
          </cell>
          <cell r="I51">
            <v>35991.861775800004</v>
          </cell>
        </row>
        <row r="52">
          <cell r="A52" t="str">
            <v>3.2.4</v>
          </cell>
          <cell r="B52" t="str">
            <v>104918</v>
          </cell>
          <cell r="C52" t="str">
            <v>ARMAÇÃO DE SAPATA ISOLADA, VIGA BALDRAME E SAPATA CORRIDA UTILIZANDO AÇO CA-50 DE 8 MM - MONTAGEM. AF_01/2024</v>
          </cell>
          <cell r="D52" t="str">
            <v>SINAPI</v>
          </cell>
          <cell r="E52" t="str">
            <v>KG</v>
          </cell>
          <cell r="F52">
            <v>660.1</v>
          </cell>
          <cell r="G52">
            <v>13.78</v>
          </cell>
          <cell r="H52">
            <v>17.413785999999998</v>
          </cell>
          <cell r="I52">
            <v>11494.840138599999</v>
          </cell>
        </row>
        <row r="53">
          <cell r="A53" t="str">
            <v>3.2.5</v>
          </cell>
          <cell r="B53" t="str">
            <v>104919</v>
          </cell>
          <cell r="C53" t="str">
            <v>ARMAÇÃO DE SAPATA ISOLADA, VIGA BALDRAME E SAPATA CORRIDA UTILIZANDO AÇO CA-50 DE 10 MM - MONTAGEM. AF_01/2024</v>
          </cell>
          <cell r="D53" t="str">
            <v>SINAPI</v>
          </cell>
          <cell r="E53" t="str">
            <v>KG</v>
          </cell>
          <cell r="F53">
            <v>113.6</v>
          </cell>
          <cell r="G53">
            <v>12.15</v>
          </cell>
          <cell r="H53">
            <v>15.353955000000001</v>
          </cell>
          <cell r="I53">
            <v>1744.209288</v>
          </cell>
        </row>
        <row r="54">
          <cell r="A54" t="str">
            <v>3.2.6</v>
          </cell>
          <cell r="B54" t="str">
            <v>104920</v>
          </cell>
          <cell r="C54" t="str">
            <v>ARMAÇÃO DE BLOCO, SAPATA ISOLADA, VIGA BALDRAME E SAPATA CORRIDA UTILIZANDO AÇO CA-50 DE 12,5 MM - MONTAGEM. AF_01/2024</v>
          </cell>
          <cell r="D54" t="str">
            <v>SINAPI</v>
          </cell>
          <cell r="E54" t="str">
            <v>KG</v>
          </cell>
          <cell r="F54">
            <v>26.41</v>
          </cell>
          <cell r="G54">
            <v>10.25</v>
          </cell>
          <cell r="H54">
            <v>12.952925</v>
          </cell>
          <cell r="I54">
            <v>342.08674925000003</v>
          </cell>
        </row>
        <row r="55">
          <cell r="A55" t="str">
            <v>3.2.7</v>
          </cell>
          <cell r="B55" t="str">
            <v>96543</v>
          </cell>
          <cell r="C55" t="str">
            <v>ARMAÇÃO DE BLOCO UTILIZANDO AÇO CA-60 DE 5 MM - MONTAGEM. AF_01/2024</v>
          </cell>
          <cell r="D55" t="str">
            <v>SINAPI</v>
          </cell>
          <cell r="E55" t="str">
            <v>KG</v>
          </cell>
          <cell r="F55">
            <v>356.91</v>
          </cell>
          <cell r="G55">
            <v>20.46</v>
          </cell>
          <cell r="H55">
            <v>25.855302000000002</v>
          </cell>
          <cell r="I55">
            <v>9228.0158368200009</v>
          </cell>
        </row>
        <row r="56">
          <cell r="A56" t="str">
            <v>3.2.8</v>
          </cell>
          <cell r="B56" t="str">
            <v>96557</v>
          </cell>
          <cell r="C56" t="str">
            <v>CONCRETAGEM DE BLOCO DE COROAMENTO OU VIGA BALDRAME, FCK 30 MPA, COM USO DE BOMBA - LANÇAMENTO, ADENSAMENTO E ACABAMENTO. AF_01/2024</v>
          </cell>
          <cell r="D56" t="str">
            <v>SINAPI</v>
          </cell>
          <cell r="E56" t="str">
            <v>M3</v>
          </cell>
          <cell r="F56">
            <v>24.18</v>
          </cell>
          <cell r="G56">
            <v>785.13</v>
          </cell>
          <cell r="H56">
            <v>992.16878100000008</v>
          </cell>
          <cell r="I56">
            <v>23990.641124580001</v>
          </cell>
        </row>
        <row r="57">
          <cell r="A57" t="str">
            <v>3.3</v>
          </cell>
          <cell r="B57" t="str">
            <v>FUNDAÇÃO CASTELO D'ÁGUA</v>
          </cell>
          <cell r="I57">
            <v>9901.4003702000009</v>
          </cell>
        </row>
        <row r="58">
          <cell r="A58" t="str">
            <v>3.3.1</v>
          </cell>
          <cell r="B58" t="str">
            <v>100896</v>
          </cell>
          <cell r="C58" t="str">
            <v>ESTACA ESCAVADA MECANICAMENTE, SEM FLUIDO ESTABILIZANTE, COM 25CM DE DIÂMETRO, CONCRETO LANÇADO POR CAMINHÃO BETONEIRA (EXCLUSIVE MOBILIZAÇÃO E DESMOBILIZAÇÃO). AF_01/2020</v>
          </cell>
          <cell r="D58" t="str">
            <v>SINAPI</v>
          </cell>
          <cell r="E58" t="str">
            <v>M</v>
          </cell>
          <cell r="F58">
            <v>35</v>
          </cell>
          <cell r="G58">
            <v>63.6</v>
          </cell>
          <cell r="H58">
            <v>80.371320000000011</v>
          </cell>
          <cell r="I58">
            <v>2812.9962000000005</v>
          </cell>
        </row>
        <row r="59">
          <cell r="A59" t="str">
            <v>3.3.2</v>
          </cell>
          <cell r="B59" t="str">
            <v>95601</v>
          </cell>
          <cell r="C59" t="str">
            <v>ARRASAMENTO MECANICO DE ESTACA DE CONCRETO ARMADO, DIAMETROS DE ATÉ 40 CM. AF_05/2021</v>
          </cell>
          <cell r="D59" t="str">
            <v>SINAPI</v>
          </cell>
          <cell r="E59" t="str">
            <v>UN</v>
          </cell>
          <cell r="F59">
            <v>5</v>
          </cell>
          <cell r="G59">
            <v>9.31</v>
          </cell>
          <cell r="H59">
            <v>11.765047000000001</v>
          </cell>
          <cell r="I59">
            <v>58.825235000000006</v>
          </cell>
        </row>
        <row r="60">
          <cell r="A60" t="str">
            <v>3.3.3</v>
          </cell>
          <cell r="B60" t="str">
            <v>96619</v>
          </cell>
          <cell r="C60" t="str">
            <v>LASTRO DE CONCRETO MAGRO, APLICADO EM BLOCOS DE COROAMENTO OU SAPATAS, ESPESSURA DE 5 CM. AF_01/2024</v>
          </cell>
          <cell r="D60" t="str">
            <v>SINAPI</v>
          </cell>
          <cell r="E60" t="str">
            <v>M2</v>
          </cell>
          <cell r="F60">
            <v>4.84</v>
          </cell>
          <cell r="G60">
            <v>46.54</v>
          </cell>
          <cell r="H60">
            <v>58.812598000000001</v>
          </cell>
          <cell r="I60">
            <v>284.65297432</v>
          </cell>
        </row>
        <row r="61">
          <cell r="A61" t="str">
            <v>3.3.4</v>
          </cell>
          <cell r="B61" t="str">
            <v>96540</v>
          </cell>
          <cell r="C61" t="str">
            <v>FABRICAÇÃO, MONTAGEM E DESMONTAGEM DE FÔRMA PARA BLOCO DE COROAMENTO, EM CHAPA DE MADEIRA COMPENSADA RESINADA, E=17 MM, 4 UTILIZAÇÕES. AF_01/2024</v>
          </cell>
          <cell r="D61" t="str">
            <v>SINAPI</v>
          </cell>
          <cell r="E61" t="str">
            <v>M2</v>
          </cell>
          <cell r="F61">
            <v>4.4000000000000004</v>
          </cell>
          <cell r="G61">
            <v>135.63999999999999</v>
          </cell>
          <cell r="H61">
            <v>171.40826799999999</v>
          </cell>
          <cell r="I61">
            <v>754.19637920000002</v>
          </cell>
        </row>
        <row r="62">
          <cell r="A62" t="str">
            <v>3.3.5</v>
          </cell>
          <cell r="B62" t="str">
            <v>96546</v>
          </cell>
          <cell r="C62" t="str">
            <v>ARMAÇÃO DE BLOCO UTILIZANDO AÇO CA-50 DE 10 MM - MONTAGEM. AF_01/2024</v>
          </cell>
          <cell r="D62" t="str">
            <v>SINAPI</v>
          </cell>
          <cell r="E62" t="str">
            <v>KG</v>
          </cell>
          <cell r="F62">
            <v>116.61</v>
          </cell>
          <cell r="G62">
            <v>13.61</v>
          </cell>
          <cell r="H62">
            <v>17.198957</v>
          </cell>
          <cell r="I62">
            <v>2005.5703757700001</v>
          </cell>
        </row>
        <row r="63">
          <cell r="A63" t="str">
            <v>3.3.6</v>
          </cell>
          <cell r="B63" t="str">
            <v>104920</v>
          </cell>
          <cell r="C63" t="str">
            <v>ARMAÇÃO DE BLOCO, SAPATA ISOLADA, VIGA BALDRAME E SAPATA CORRIDA UTILIZANDO AÇO CA-50 DE 12,5 MM - MONTAGEM. AF_01/2024</v>
          </cell>
          <cell r="D63" t="str">
            <v>SINAPI</v>
          </cell>
          <cell r="E63" t="str">
            <v>KG</v>
          </cell>
          <cell r="F63">
            <v>83.78</v>
          </cell>
          <cell r="G63">
            <v>10.25</v>
          </cell>
          <cell r="H63">
            <v>12.952925</v>
          </cell>
          <cell r="I63">
            <v>1085.1960564999999</v>
          </cell>
        </row>
        <row r="64">
          <cell r="A64" t="str">
            <v>3.3.7</v>
          </cell>
          <cell r="B64" t="str">
            <v>104915</v>
          </cell>
          <cell r="C64" t="str">
            <v>ARMAÇÃO DE BLOCO E SAPATA UTILIZANDO AÇO CA-50 DE 25 MM - MONTAGEM. AF_01/2024</v>
          </cell>
          <cell r="D64" t="str">
            <v>SINAPI</v>
          </cell>
          <cell r="E64" t="str">
            <v>KG</v>
          </cell>
          <cell r="F64">
            <v>13.87</v>
          </cell>
          <cell r="G64">
            <v>9.17</v>
          </cell>
          <cell r="H64">
            <v>11.588129</v>
          </cell>
          <cell r="I64">
            <v>160.72734922999999</v>
          </cell>
        </row>
        <row r="65">
          <cell r="A65" t="str">
            <v>3.3.8</v>
          </cell>
          <cell r="B65" t="str">
            <v>96543</v>
          </cell>
          <cell r="C65" t="str">
            <v>ARMAÇÃO DE BLOCO UTILIZANDO AÇO CA-60 DE 5 MM - MONTAGEM. AF_01/2024</v>
          </cell>
          <cell r="D65" t="str">
            <v>SINAPI</v>
          </cell>
          <cell r="E65" t="str">
            <v>KG</v>
          </cell>
          <cell r="F65">
            <v>13.08</v>
          </cell>
          <cell r="G65">
            <v>20.46</v>
          </cell>
          <cell r="H65">
            <v>25.855302000000002</v>
          </cell>
          <cell r="I65">
            <v>338.18735016000005</v>
          </cell>
        </row>
        <row r="66">
          <cell r="A66" t="str">
            <v>3.3.9</v>
          </cell>
          <cell r="B66" t="str">
            <v>96557</v>
          </cell>
          <cell r="C66" t="str">
            <v>CONCRETAGEM DE BLOCO DE COROAMENTO OU VIGA BALDRAME, FCK 30 MPA, COM USO DE BOMBA - LANÇAMENTO, ADENSAMENTO E ACABAMENTO. AF_01/2024</v>
          </cell>
          <cell r="D66" t="str">
            <v>SINAPI</v>
          </cell>
          <cell r="E66" t="str">
            <v>M3</v>
          </cell>
          <cell r="F66">
            <v>2.42</v>
          </cell>
          <cell r="G66">
            <v>785.13</v>
          </cell>
          <cell r="H66">
            <v>992.16878100000008</v>
          </cell>
          <cell r="I66">
            <v>2401.04845002</v>
          </cell>
        </row>
        <row r="67">
          <cell r="A67" t="str">
            <v>3.4</v>
          </cell>
          <cell r="B67" t="str">
            <v>ABRIGO DE GÁS - BLOCOS</v>
          </cell>
          <cell r="I67">
            <v>3171.63198534</v>
          </cell>
        </row>
        <row r="68">
          <cell r="A68" t="str">
            <v>3.4.1</v>
          </cell>
          <cell r="B68" t="str">
            <v>100896</v>
          </cell>
          <cell r="C68" t="str">
            <v>ESTACA ESCAVADA MECANICAMENTE, SEM FLUIDO ESTABILIZANTE, COM 25CM DE DIÂMETRO, CONCRETO LANÇADO POR CAMINHÃO BETONEIRA (EXCLUSIVE MOBILIZAÇÃO E DESMOBILIZAÇÃO). AF_01/2020</v>
          </cell>
          <cell r="D68" t="str">
            <v>SINAPI</v>
          </cell>
          <cell r="E68" t="str">
            <v>M</v>
          </cell>
          <cell r="F68">
            <v>17.5</v>
          </cell>
          <cell r="G68">
            <v>63.6</v>
          </cell>
          <cell r="H68">
            <v>80.371320000000011</v>
          </cell>
          <cell r="I68">
            <v>1406.4981000000002</v>
          </cell>
        </row>
        <row r="69">
          <cell r="A69" t="str">
            <v>3.4.2</v>
          </cell>
          <cell r="B69" t="str">
            <v>96619</v>
          </cell>
          <cell r="C69" t="str">
            <v>LASTRO DE CONCRETO MAGRO, APLICADO EM BLOCOS DE COROAMENTO OU SAPATAS, ESPESSURA DE 5 CM. AF_01/2024</v>
          </cell>
          <cell r="D69" t="str">
            <v>SINAPI</v>
          </cell>
          <cell r="E69" t="str">
            <v>M2</v>
          </cell>
          <cell r="F69">
            <v>1.25</v>
          </cell>
          <cell r="G69">
            <v>46.54</v>
          </cell>
          <cell r="H69">
            <v>58.812598000000001</v>
          </cell>
          <cell r="I69">
            <v>73.515747500000003</v>
          </cell>
        </row>
        <row r="70">
          <cell r="A70" t="str">
            <v>3.4.3</v>
          </cell>
          <cell r="B70" t="str">
            <v>96540</v>
          </cell>
          <cell r="C70" t="str">
            <v>FABRICAÇÃO, MONTAGEM E DESMONTAGEM DE FÔRMA PARA BLOCO DE COROAMENTO, EM CHAPA DE MADEIRA COMPENSADA RESINADA, E=17 MM, 4 UTILIZAÇÕES. AF_01/2024</v>
          </cell>
          <cell r="D70" t="str">
            <v>SINAPI</v>
          </cell>
          <cell r="E70" t="str">
            <v>M2</v>
          </cell>
          <cell r="F70">
            <v>5</v>
          </cell>
          <cell r="G70">
            <v>135.63999999999999</v>
          </cell>
          <cell r="H70">
            <v>171.40826799999999</v>
          </cell>
          <cell r="I70">
            <v>857.04133999999999</v>
          </cell>
        </row>
        <row r="71">
          <cell r="A71" t="str">
            <v>3.4.4</v>
          </cell>
          <cell r="B71" t="str">
            <v>103797</v>
          </cell>
          <cell r="C71" t="str">
            <v>ARMAÇÃO DE DESCIDA D'ÁGUA UTILIZANDO AÇO CA-60 DE 5 MM - MONTAGEM. AF_08/2022</v>
          </cell>
          <cell r="D71" t="str">
            <v>SINAPI</v>
          </cell>
          <cell r="E71" t="str">
            <v>KG</v>
          </cell>
          <cell r="F71">
            <v>10.19</v>
          </cell>
          <cell r="G71">
            <v>16.27</v>
          </cell>
          <cell r="H71">
            <v>20.560399</v>
          </cell>
          <cell r="I71">
            <v>209.51046581</v>
          </cell>
        </row>
        <row r="72">
          <cell r="A72" t="str">
            <v>3.4.5</v>
          </cell>
          <cell r="B72" t="str">
            <v>96557</v>
          </cell>
          <cell r="C72" t="str">
            <v>CONCRETAGEM DE BLOCO DE COROAMENTO OU VIGA BALDRAME, FCK 30 MPA, COM USO DE BOMBA - LANÇAMENTO, ADENSAMENTO E ACABAMENTO. AF_01/2024</v>
          </cell>
          <cell r="D72" t="str">
            <v>SINAPI</v>
          </cell>
          <cell r="E72" t="str">
            <v>M3</v>
          </cell>
          <cell r="F72">
            <v>0.63</v>
          </cell>
          <cell r="G72">
            <v>785.13</v>
          </cell>
          <cell r="H72">
            <v>992.16878100000008</v>
          </cell>
          <cell r="I72">
            <v>625.06633203000001</v>
          </cell>
        </row>
        <row r="73">
          <cell r="A73" t="str">
            <v>3.5</v>
          </cell>
          <cell r="B73" t="str">
            <v>MURETA E ABRIGO DE GÁS - VIGAS BALDRAME</v>
          </cell>
          <cell r="I73">
            <v>11644.425571300002</v>
          </cell>
        </row>
        <row r="74">
          <cell r="A74" t="str">
            <v>3.5.1</v>
          </cell>
          <cell r="B74" t="str">
            <v>96619</v>
          </cell>
          <cell r="C74" t="str">
            <v>LASTRO DE CONCRETO MAGRO, APLICADO EM BLOCOS DE COROAMENTO OU SAPATAS, ESPESSURA DE 5 CM. AF_01/2024</v>
          </cell>
          <cell r="D74" t="str">
            <v>SINAPI</v>
          </cell>
          <cell r="E74" t="str">
            <v>M2</v>
          </cell>
          <cell r="F74">
            <v>13.25</v>
          </cell>
          <cell r="G74">
            <v>46.54</v>
          </cell>
          <cell r="H74">
            <v>58.812598000000001</v>
          </cell>
          <cell r="I74">
            <v>779.26692349999996</v>
          </cell>
        </row>
        <row r="75">
          <cell r="A75" t="str">
            <v>3.5.2</v>
          </cell>
          <cell r="B75" t="str">
            <v>96542</v>
          </cell>
          <cell r="C75" t="str">
            <v>FABRICAÇÃO, MONTAGEM E DESMONTAGEM DE FÔRMA PARA VIGA BALDRAME, EM CHAPA DE MADEIRA COMPENSADA RESINADA, E=17 MM, 4 UTILIZAÇÕES. AF_01/2024</v>
          </cell>
          <cell r="D75" t="str">
            <v>SINAPI</v>
          </cell>
          <cell r="E75" t="str">
            <v>M2</v>
          </cell>
          <cell r="F75">
            <v>44.97</v>
          </cell>
          <cell r="G75">
            <v>101.84</v>
          </cell>
          <cell r="H75">
            <v>128.69520800000001</v>
          </cell>
          <cell r="I75">
            <v>5787.4235037600001</v>
          </cell>
        </row>
        <row r="76">
          <cell r="A76" t="str">
            <v>3.5.3</v>
          </cell>
          <cell r="B76" t="str">
            <v>104918</v>
          </cell>
          <cell r="C76" t="str">
            <v>ARMAÇÃO DE SAPATA ISOLADA, VIGA BALDRAME E SAPATA CORRIDA UTILIZANDO AÇO CA-50 DE 8 MM - MONTAGEM. AF_01/2024</v>
          </cell>
          <cell r="D76" t="str">
            <v>SINAPI</v>
          </cell>
          <cell r="E76" t="str">
            <v>KG</v>
          </cell>
          <cell r="F76">
            <v>84.2</v>
          </cell>
          <cell r="G76">
            <v>13.78</v>
          </cell>
          <cell r="H76">
            <v>17.413785999999998</v>
          </cell>
          <cell r="I76">
            <v>1466.2407811999999</v>
          </cell>
        </row>
        <row r="77">
          <cell r="A77" t="str">
            <v>3.5.4</v>
          </cell>
          <cell r="B77" t="str">
            <v>96557</v>
          </cell>
          <cell r="C77" t="str">
            <v>CONCRETAGEM DE BLOCO DE COROAMENTO OU VIGA BALDRAME, FCK 30 MPA, COM USO DE BOMBA - LANÇAMENTO, ADENSAMENTO E ACABAMENTO. AF_01/2024</v>
          </cell>
          <cell r="D77" t="str">
            <v>SINAPI</v>
          </cell>
          <cell r="E77" t="str">
            <v>M3</v>
          </cell>
          <cell r="F77">
            <v>3.64</v>
          </cell>
          <cell r="G77">
            <v>785.13</v>
          </cell>
          <cell r="H77">
            <v>992.16878100000008</v>
          </cell>
          <cell r="I77">
            <v>3611.4943628400006</v>
          </cell>
        </row>
        <row r="78">
          <cell r="A78" t="str">
            <v>4</v>
          </cell>
          <cell r="B78" t="str">
            <v>SUPERESTRUTURA</v>
          </cell>
          <cell r="I78">
            <v>542745.55865376</v>
          </cell>
        </row>
        <row r="79">
          <cell r="A79" t="str">
            <v>4.1</v>
          </cell>
          <cell r="B79" t="str">
            <v>CONCRETO ARMADO - PILARES</v>
          </cell>
          <cell r="I79">
            <v>60055.059120470003</v>
          </cell>
        </row>
        <row r="80">
          <cell r="A80" t="str">
            <v>4.1.1</v>
          </cell>
          <cell r="B80" t="str">
            <v>92443</v>
          </cell>
          <cell r="C80" t="str">
            <v>MONTAGEM E DESMONTAGEM DE FÔRMA DE PILARES RETANGULARES E ESTRUTURAS SIMILARES, PÉ-DIREITO SIMPLES, EM CHAPA DE MADEIRA COMPENSADA PLASTIFICADA, 18 UTILIZAÇÕES. AF_09/2020</v>
          </cell>
          <cell r="D80" t="str">
            <v>SINAPI</v>
          </cell>
          <cell r="E80" t="str">
            <v>M2</v>
          </cell>
          <cell r="F80">
            <v>333.34</v>
          </cell>
          <cell r="G80">
            <v>51.29</v>
          </cell>
          <cell r="H80">
            <v>64.815173000000001</v>
          </cell>
          <cell r="I80">
            <v>21605.48976782</v>
          </cell>
        </row>
        <row r="81">
          <cell r="A81" t="str">
            <v>4.1.2</v>
          </cell>
          <cell r="B81" t="str">
            <v>92762</v>
          </cell>
          <cell r="C81" t="str">
            <v>ARMAÇÃO DE PILAR OU VIGA DE ESTRUTURA CONVENCIONAL DE CONCRETO ARMADO UTILIZANDO AÇO CA-50 DE 10,0 MM - MONTAGEM. AF_06/2022</v>
          </cell>
          <cell r="D81" t="str">
            <v>SINAPI</v>
          </cell>
          <cell r="E81" t="str">
            <v>KG</v>
          </cell>
          <cell r="F81">
            <v>839.33</v>
          </cell>
          <cell r="G81">
            <v>10.23</v>
          </cell>
          <cell r="H81">
            <v>12.927651000000001</v>
          </cell>
          <cell r="I81">
            <v>10850.56531383</v>
          </cell>
        </row>
        <row r="82">
          <cell r="A82" t="str">
            <v>4.1.3</v>
          </cell>
          <cell r="B82" t="str">
            <v>92763</v>
          </cell>
          <cell r="C82" t="str">
            <v>ARMAÇÃO DE PILAR OU VIGA DE ESTRUTURA CONVENCIONAL DE CONCRETO ARMADO UTILIZANDO AÇO CA-50 DE 12,5 MM - MONTAGEM. AF_06/2022</v>
          </cell>
          <cell r="D82" t="str">
            <v>SINAPI</v>
          </cell>
          <cell r="E82" t="str">
            <v>KG</v>
          </cell>
          <cell r="F82">
            <v>312.88</v>
          </cell>
          <cell r="G82">
            <v>8.51</v>
          </cell>
          <cell r="H82">
            <v>10.754087</v>
          </cell>
          <cell r="I82">
            <v>3364.7387405600002</v>
          </cell>
        </row>
        <row r="83">
          <cell r="A83" t="str">
            <v>4.1.4</v>
          </cell>
          <cell r="B83" t="str">
            <v>92759</v>
          </cell>
          <cell r="C83" t="str">
            <v>ARMAÇÃO DE PILAR OU VIGA DE ESTRUTURA CONVENCIONAL DE CONCRETO ARMADO UTILIZANDO AÇO CA-60 DE 5,0 MM - MONTAGEM. AF_06/2022</v>
          </cell>
          <cell r="D83" t="str">
            <v>SINAPI</v>
          </cell>
          <cell r="E83" t="str">
            <v>KG</v>
          </cell>
          <cell r="F83">
            <v>450.22</v>
          </cell>
          <cell r="G83">
            <v>13.84</v>
          </cell>
          <cell r="H83">
            <v>17.489608</v>
          </cell>
          <cell r="I83">
            <v>7874.1713137600009</v>
          </cell>
        </row>
        <row r="84">
          <cell r="A84" t="str">
            <v>4.1.5</v>
          </cell>
          <cell r="B84" t="str">
            <v>103672</v>
          </cell>
          <cell r="C84" t="str">
            <v>CONCRETAGEM DE PILARES, FCK = 25 MPA, COM USO DE BOMBA - LANÇAMENTO, ADENSAMENTO E ACABAMENTO. AF_02/2022_PS</v>
          </cell>
          <cell r="D84" t="str">
            <v>SINAPI</v>
          </cell>
          <cell r="E84" t="str">
            <v>M3</v>
          </cell>
          <cell r="F84">
            <v>18.25</v>
          </cell>
          <cell r="G84">
            <v>709.38</v>
          </cell>
          <cell r="H84">
            <v>896.44350600000007</v>
          </cell>
          <cell r="I84">
            <v>16360.093984500001</v>
          </cell>
        </row>
        <row r="85">
          <cell r="A85" t="str">
            <v>4.2</v>
          </cell>
          <cell r="B85" t="str">
            <v>CONCRETO ARMADO - VIGAS</v>
          </cell>
          <cell r="I85">
            <v>60786.907723390003</v>
          </cell>
        </row>
        <row r="86">
          <cell r="A86" t="str">
            <v>4.2.1</v>
          </cell>
          <cell r="B86" t="str">
            <v>92443</v>
          </cell>
          <cell r="C86" t="str">
            <v>MONTAGEM E DESMONTAGEM DE FÔRMA DE PILARES RETANGULARES E ESTRUTURAS SIMILARES, PÉ-DIREITO SIMPLES, EM CHAPA DE MADEIRA COMPENSADA PLASTIFICADA, 18 UTILIZAÇÕES. AF_09/2020</v>
          </cell>
          <cell r="D86" t="str">
            <v>SINAPI</v>
          </cell>
          <cell r="E86" t="str">
            <v>M2</v>
          </cell>
          <cell r="F86">
            <v>344.1</v>
          </cell>
          <cell r="G86">
            <v>51.29</v>
          </cell>
          <cell r="H86">
            <v>64.815173000000001</v>
          </cell>
          <cell r="I86">
            <v>22302.901029300003</v>
          </cell>
        </row>
        <row r="87">
          <cell r="A87" t="str">
            <v>4.2.2</v>
          </cell>
          <cell r="B87" t="str">
            <v>92761</v>
          </cell>
          <cell r="C87" t="str">
            <v>ARMAÇÃO DE PILAR OU VIGA DE ESTRUTURA CONVENCIONAL DE CONCRETO ARMADO UTILIZANDO AÇO CA-50 DE 8,0 MM - MONTAGEM. AF_06/2022</v>
          </cell>
          <cell r="D87" t="str">
            <v>SINAPI</v>
          </cell>
          <cell r="E87" t="str">
            <v>KG</v>
          </cell>
          <cell r="F87">
            <v>675.91</v>
          </cell>
          <cell r="G87">
            <v>11.61</v>
          </cell>
          <cell r="H87">
            <v>14.671557</v>
          </cell>
          <cell r="I87">
            <v>9916.6520918699989</v>
          </cell>
        </row>
        <row r="88">
          <cell r="A88" t="str">
            <v>4.2.3</v>
          </cell>
          <cell r="B88" t="str">
            <v>92762</v>
          </cell>
          <cell r="C88" t="str">
            <v>ARMAÇÃO DE PILAR OU VIGA DE ESTRUTURA CONVENCIONAL DE CONCRETO ARMADO UTILIZANDO AÇO CA-50 DE 10,0 MM - MONTAGEM. AF_06/2022</v>
          </cell>
          <cell r="D88" t="str">
            <v>SINAPI</v>
          </cell>
          <cell r="E88" t="str">
            <v>KG</v>
          </cell>
          <cell r="F88">
            <v>9.64</v>
          </cell>
          <cell r="G88">
            <v>10.23</v>
          </cell>
          <cell r="H88">
            <v>12.927651000000001</v>
          </cell>
          <cell r="I88">
            <v>124.62255564000002</v>
          </cell>
        </row>
        <row r="89">
          <cell r="A89" t="str">
            <v>4.2.4</v>
          </cell>
          <cell r="B89" t="str">
            <v>92759</v>
          </cell>
          <cell r="C89" t="str">
            <v>ARMAÇÃO DE PILAR OU VIGA DE ESTRUTURA CONVENCIONAL DE CONCRETO ARMADO UTILIZANDO AÇO CA-60 DE 5,0 MM - MONTAGEM. AF_06/2022</v>
          </cell>
          <cell r="D89" t="str">
            <v>SINAPI</v>
          </cell>
          <cell r="E89" t="str">
            <v>KG</v>
          </cell>
          <cell r="F89">
            <v>365.31</v>
          </cell>
          <cell r="G89">
            <v>13.84</v>
          </cell>
          <cell r="H89">
            <v>17.489608</v>
          </cell>
          <cell r="I89">
            <v>6389.1286984799999</v>
          </cell>
        </row>
        <row r="90">
          <cell r="A90" t="str">
            <v>4.2.5</v>
          </cell>
          <cell r="B90" t="str">
            <v>103675</v>
          </cell>
          <cell r="C90" t="str">
            <v>CONCRETAGEM DE VIGAS E LAJES, FCK=25 MPA, PARA LAJES MACIÇAS OU NERVURADAS COM USO DE BOMBA - LANÇAMENTO, ADENSAMENTO E ACABAMENTO. AF_02/2022_PS</v>
          </cell>
          <cell r="D90" t="str">
            <v>SINAPI</v>
          </cell>
          <cell r="E90" t="str">
            <v>M3</v>
          </cell>
          <cell r="F90">
            <v>24.55</v>
          </cell>
          <cell r="G90">
            <v>710.86</v>
          </cell>
          <cell r="H90">
            <v>898.31378200000006</v>
          </cell>
          <cell r="I90">
            <v>22053.603348100001</v>
          </cell>
        </row>
        <row r="91">
          <cell r="A91" t="str">
            <v>4.3</v>
          </cell>
          <cell r="B91" t="str">
            <v>CONCRETO ARMADO PARA VERGAS</v>
          </cell>
          <cell r="I91">
            <v>5067.8378456400005</v>
          </cell>
        </row>
        <row r="92">
          <cell r="A92" t="str">
            <v>4.3.1</v>
          </cell>
          <cell r="B92" t="str">
            <v>93184</v>
          </cell>
          <cell r="C92" t="str">
            <v>VERGA PRÉ-MOLDADA COM ATÉ 1,5 M DE VÃO, ESPESSURA DE *20* CM. AF_03/2024</v>
          </cell>
          <cell r="D92" t="str">
            <v>SINAPI</v>
          </cell>
          <cell r="E92" t="str">
            <v>M</v>
          </cell>
          <cell r="F92">
            <v>124.12</v>
          </cell>
          <cell r="G92">
            <v>32.31</v>
          </cell>
          <cell r="H92">
            <v>40.830147000000004</v>
          </cell>
          <cell r="I92">
            <v>5067.8378456400005</v>
          </cell>
        </row>
        <row r="93">
          <cell r="A93" t="str">
            <v>4.4</v>
          </cell>
          <cell r="B93" t="str">
            <v>CONCRETO ARMADO - MURETA - PILARES</v>
          </cell>
          <cell r="I93">
            <v>2731.25300728</v>
          </cell>
        </row>
        <row r="94">
          <cell r="A94" t="str">
            <v>4.4.1</v>
          </cell>
          <cell r="B94" t="str">
            <v>92443</v>
          </cell>
          <cell r="C94" t="str">
            <v>MONTAGEM E DESMONTAGEM DE FÔRMA DE PILARES RETANGULARES E ESTRUTURAS SIMILARES, PÉ-DIREITO SIMPLES, EM CHAPA DE MADEIRA COMPENSADA PLASTIFICADA, 18 UTILIZAÇÕES. AF_09/2020</v>
          </cell>
          <cell r="D94" t="str">
            <v>SINAPI</v>
          </cell>
          <cell r="E94" t="str">
            <v>M2</v>
          </cell>
          <cell r="F94">
            <v>18</v>
          </cell>
          <cell r="G94">
            <v>51.29</v>
          </cell>
          <cell r="H94">
            <v>64.815173000000001</v>
          </cell>
          <cell r="I94">
            <v>1166.6731139999999</v>
          </cell>
        </row>
        <row r="95">
          <cell r="A95" t="str">
            <v>4.4.2</v>
          </cell>
          <cell r="B95" t="str">
            <v>92761</v>
          </cell>
          <cell r="C95" t="str">
            <v>ARMAÇÃO DE PILAR OU VIGA DE ESTRUTURA CONVENCIONAL DE CONCRETO ARMADO UTILIZANDO AÇO CA-50 DE 8,0 MM - MONTAGEM. AF_06/2022</v>
          </cell>
          <cell r="D95" t="str">
            <v>SINAPI</v>
          </cell>
          <cell r="E95" t="str">
            <v>KG</v>
          </cell>
          <cell r="F95">
            <v>43.92</v>
          </cell>
          <cell r="G95">
            <v>11.61</v>
          </cell>
          <cell r="H95">
            <v>14.671557</v>
          </cell>
          <cell r="I95">
            <v>644.37478343999999</v>
          </cell>
        </row>
        <row r="96">
          <cell r="A96" t="str">
            <v>4.4.3</v>
          </cell>
          <cell r="B96" t="str">
            <v>92759</v>
          </cell>
          <cell r="C96" t="str">
            <v>ARMAÇÃO DE PILAR OU VIGA DE ESTRUTURA CONVENCIONAL DE CONCRETO ARMADO UTILIZANDO AÇO CA-60 DE 5,0 MM - MONTAGEM. AF_06/2022</v>
          </cell>
          <cell r="D96" t="str">
            <v>SINAPI</v>
          </cell>
          <cell r="E96" t="str">
            <v>KG</v>
          </cell>
          <cell r="F96">
            <v>13.66</v>
          </cell>
          <cell r="G96">
            <v>13.84</v>
          </cell>
          <cell r="H96">
            <v>17.489608</v>
          </cell>
          <cell r="I96">
            <v>238.90804528000001</v>
          </cell>
        </row>
        <row r="97">
          <cell r="A97" t="str">
            <v>4.4.4</v>
          </cell>
          <cell r="B97" t="str">
            <v>103672</v>
          </cell>
          <cell r="C97" t="str">
            <v>CONCRETAGEM DE PILARES, FCK = 25 MPA, COM USO DE BOMBA - LANÇAMENTO, ADENSAMENTO E ACABAMENTO. AF_02/2022_PS</v>
          </cell>
          <cell r="D97" t="str">
            <v>SINAPI</v>
          </cell>
          <cell r="E97" t="str">
            <v>M3</v>
          </cell>
          <cell r="F97">
            <v>0.76</v>
          </cell>
          <cell r="G97">
            <v>709.38</v>
          </cell>
          <cell r="H97">
            <v>896.44350600000007</v>
          </cell>
          <cell r="I97">
            <v>681.29706456000008</v>
          </cell>
        </row>
        <row r="98">
          <cell r="A98" t="str">
            <v>4.5</v>
          </cell>
          <cell r="B98" t="str">
            <v>CONCRETO ARMADO - CASA DE GÁS - PILARES VIGAS E LAJE</v>
          </cell>
          <cell r="I98">
            <v>3542.1369465600001</v>
          </cell>
        </row>
        <row r="99">
          <cell r="A99" t="str">
            <v>4.5.1</v>
          </cell>
          <cell r="B99" t="str">
            <v>92443</v>
          </cell>
          <cell r="C99" t="str">
            <v>MONTAGEM E DESMONTAGEM DE FÔRMA DE PILARES RETANGULARES E ESTRUTURAS SIMILARES, PÉ-DIREITO SIMPLES, EM CHAPA DE MADEIRA COMPENSADA PLASTIFICADA, 18 UTILIZAÇÕES. AF_09/2020</v>
          </cell>
          <cell r="D99" t="str">
            <v>SINAPI</v>
          </cell>
          <cell r="E99" t="str">
            <v>M2</v>
          </cell>
          <cell r="F99">
            <v>19.239999999999998</v>
          </cell>
          <cell r="G99">
            <v>51.29</v>
          </cell>
          <cell r="H99">
            <v>64.815173000000001</v>
          </cell>
          <cell r="I99">
            <v>1247.04392852</v>
          </cell>
        </row>
        <row r="100">
          <cell r="A100" t="str">
            <v>4.5.2</v>
          </cell>
          <cell r="B100" t="str">
            <v>92760</v>
          </cell>
          <cell r="C100" t="str">
            <v>ARMAÇÃO DE PILAR OU VIGA DE ESTRUTURA CONVENCIONAL DE CONCRETO ARMADO UTILIZANDO AÇO CA-50 DE 6,3 MM - MONTAGEM. AF_06/2022</v>
          </cell>
          <cell r="D100" t="str">
            <v>SINAPI</v>
          </cell>
          <cell r="E100" t="str">
            <v>KG</v>
          </cell>
          <cell r="F100">
            <v>15.26</v>
          </cell>
          <cell r="G100">
            <v>12.67</v>
          </cell>
          <cell r="H100">
            <v>16.011078999999999</v>
          </cell>
          <cell r="I100">
            <v>244.32906553999999</v>
          </cell>
        </row>
        <row r="101">
          <cell r="A101" t="str">
            <v>4.5.3</v>
          </cell>
          <cell r="B101" t="str">
            <v>92761</v>
          </cell>
          <cell r="C101" t="str">
            <v>ARMAÇÃO DE PILAR OU VIGA DE ESTRUTURA CONVENCIONAL DE CONCRETO ARMADO UTILIZANDO AÇO CA-50 DE 8,0 MM - MONTAGEM. AF_06/2022</v>
          </cell>
          <cell r="D101" t="str">
            <v>SINAPI</v>
          </cell>
          <cell r="E101" t="str">
            <v>KG</v>
          </cell>
          <cell r="F101">
            <v>19.45</v>
          </cell>
          <cell r="G101">
            <v>11.61</v>
          </cell>
          <cell r="H101">
            <v>14.671557</v>
          </cell>
          <cell r="I101">
            <v>285.36178365000001</v>
          </cell>
        </row>
        <row r="102">
          <cell r="A102" t="str">
            <v>4.5.4</v>
          </cell>
          <cell r="B102" t="str">
            <v>92762</v>
          </cell>
          <cell r="C102" t="str">
            <v>ARMAÇÃO DE PILAR OU VIGA DE ESTRUTURA CONVENCIONAL DE CONCRETO ARMADO UTILIZANDO AÇO CA-50 DE 10,0 MM - MONTAGEM. AF_06/2022</v>
          </cell>
          <cell r="D102" t="str">
            <v>SINAPI</v>
          </cell>
          <cell r="E102" t="str">
            <v>KG</v>
          </cell>
          <cell r="F102">
            <v>28.01</v>
          </cell>
          <cell r="G102">
            <v>10.23</v>
          </cell>
          <cell r="H102">
            <v>12.927651000000001</v>
          </cell>
          <cell r="I102">
            <v>362.10350451000005</v>
          </cell>
        </row>
        <row r="103">
          <cell r="A103" t="str">
            <v>4.5.5</v>
          </cell>
          <cell r="B103" t="str">
            <v>92759</v>
          </cell>
          <cell r="C103" t="str">
            <v>ARMAÇÃO DE PILAR OU VIGA DE ESTRUTURA CONVENCIONAL DE CONCRETO ARMADO UTILIZANDO AÇO CA-60 DE 5,0 MM - MONTAGEM. AF_06/2022</v>
          </cell>
          <cell r="D103" t="str">
            <v>SINAPI</v>
          </cell>
          <cell r="E103" t="str">
            <v>KG</v>
          </cell>
          <cell r="F103">
            <v>17.059999999999999</v>
          </cell>
          <cell r="G103">
            <v>13.84</v>
          </cell>
          <cell r="H103">
            <v>17.489608</v>
          </cell>
          <cell r="I103">
            <v>298.37271247999996</v>
          </cell>
        </row>
        <row r="104">
          <cell r="A104" t="str">
            <v>4.5.6</v>
          </cell>
          <cell r="B104" t="str">
            <v>103675</v>
          </cell>
          <cell r="C104" t="str">
            <v>CONCRETAGEM DE VIGAS E LAJES, FCK=25 MPA, PARA LAJES MACIÇAS OU NERVURADAS COM USO DE BOMBA - LANÇAMENTO, ADENSAMENTO E ACABAMENTO. AF_02/2022_PS</v>
          </cell>
          <cell r="D104" t="str">
            <v>SINAPI</v>
          </cell>
          <cell r="E104" t="str">
            <v>M3</v>
          </cell>
          <cell r="F104">
            <v>1.23</v>
          </cell>
          <cell r="G104">
            <v>710.86</v>
          </cell>
          <cell r="H104">
            <v>898.31378200000006</v>
          </cell>
          <cell r="I104">
            <v>1104.9259518600002</v>
          </cell>
        </row>
        <row r="105">
          <cell r="A105" t="str">
            <v>4.6</v>
          </cell>
          <cell r="B105" t="str">
            <v>ESTRUTURA METÁLICA</v>
          </cell>
          <cell r="I105">
            <v>311748.14230614994</v>
          </cell>
        </row>
        <row r="106">
          <cell r="A106" t="str">
            <v>4.6.1</v>
          </cell>
          <cell r="B106" t="str">
            <v xml:space="preserve">ED-20603 </v>
          </cell>
          <cell r="C106" t="str">
            <v>FORNECIMENTO DE ESTRUTURA METÁLICA E ENGRADAMENTO METÁLICO, EM AÇO, PARA TELHADO, EXCLUSIVE TELHA, INCLUSIVE FABRICAÇÃO, TRANSPORTE, MONTAGEM E APLICAÇÃO DE FUNDO PREPARADOR ANTICORROSIVO EM SUPERFÍCIE METÁLICA, UMA (1) DEMÃO</v>
          </cell>
          <cell r="D106" t="str">
            <v>SEINFRA</v>
          </cell>
          <cell r="E106" t="str">
            <v>KG</v>
          </cell>
          <cell r="F106">
            <v>9693.31</v>
          </cell>
          <cell r="G106">
            <v>25.45</v>
          </cell>
          <cell r="H106">
            <v>32.161164999999997</v>
          </cell>
          <cell r="I106">
            <v>311748.14230614994</v>
          </cell>
        </row>
        <row r="107">
          <cell r="A107" t="str">
            <v>4.7</v>
          </cell>
          <cell r="B107" t="str">
            <v>PISO DE CONCRETO</v>
          </cell>
          <cell r="I107">
            <v>98814.221704270007</v>
          </cell>
        </row>
        <row r="108">
          <cell r="A108" t="str">
            <v>4.7.1</v>
          </cell>
          <cell r="B108" t="str">
            <v>PAVIMENTAÇÃO INTERNA DE PISO DE CONCRETO 7 CM</v>
          </cell>
          <cell r="I108">
            <v>74567.465489730006</v>
          </cell>
        </row>
        <row r="109">
          <cell r="A109" t="str">
            <v>4.7.1.1</v>
          </cell>
          <cell r="B109" t="str">
            <v>97083</v>
          </cell>
          <cell r="C109" t="str">
            <v>COMPACTAÇÃO MECÂNICA DE SOLO PARA EXECUÇÃO DE RADIER, PISO DE CONCRETO OU LAJE SOBRE SOLO, COM COMPACTADOR DE SOLOS A PERCUSSÃO. AF_09/2021</v>
          </cell>
          <cell r="D109" t="str">
            <v>SINAPI</v>
          </cell>
          <cell r="E109" t="str">
            <v>M2</v>
          </cell>
          <cell r="F109">
            <v>783.72</v>
          </cell>
          <cell r="G109">
            <v>3.68</v>
          </cell>
          <cell r="H109">
            <v>4.6504160000000008</v>
          </cell>
          <cell r="I109">
            <v>3644.6240275200007</v>
          </cell>
        </row>
        <row r="110">
          <cell r="A110" t="str">
            <v>4.7.1.2</v>
          </cell>
          <cell r="B110" t="str">
            <v>96622</v>
          </cell>
          <cell r="C110" t="str">
            <v>LASTRO COM MATERIAL GRANULAR, APLICADO EM PISOS OU LAJES SOBRE SOLO, ESPESSURA DE *5 CM*. AF_01/2024</v>
          </cell>
          <cell r="D110" t="str">
            <v>SINAPI</v>
          </cell>
          <cell r="E110" t="str">
            <v>M3</v>
          </cell>
          <cell r="F110">
            <v>39.19</v>
          </cell>
          <cell r="G110">
            <v>263.39</v>
          </cell>
          <cell r="H110">
            <v>332.84594299999998</v>
          </cell>
          <cell r="I110">
            <v>13044.232506169998</v>
          </cell>
        </row>
        <row r="111">
          <cell r="A111" t="str">
            <v>4.7.1.3</v>
          </cell>
          <cell r="B111" t="str">
            <v>97087</v>
          </cell>
          <cell r="C111" t="str">
            <v>CAMADA SEPARADORA PARA EXECUÇÃO DE RADIER, PISO DE CONCRETO OU LAJE SOBRE SOLO, EM LONA PLÁSTICA. AF_09/2021</v>
          </cell>
          <cell r="D111" t="str">
            <v>SINAPI</v>
          </cell>
          <cell r="E111" t="str">
            <v>M2</v>
          </cell>
          <cell r="F111">
            <v>783.72</v>
          </cell>
          <cell r="G111">
            <v>3.39</v>
          </cell>
          <cell r="H111">
            <v>4.2839430000000007</v>
          </cell>
          <cell r="I111">
            <v>3357.4118079600007</v>
          </cell>
        </row>
        <row r="112">
          <cell r="A112" t="str">
            <v>4.7.1.4</v>
          </cell>
          <cell r="B112" t="str">
            <v>94991</v>
          </cell>
          <cell r="C112" t="str">
            <v>EXECUÇÃO DE PASSEIO (CALÇADA) OU PISO DE CONCRETO COM CONCRETO MOLDADO IN LOCO, USINADO C20, ACABAMENTO CONVENCIONAL, NÃO ARMADO. AF_08/2022</v>
          </cell>
          <cell r="D112" t="str">
            <v>SINAPI</v>
          </cell>
          <cell r="E112" t="str">
            <v>M3</v>
          </cell>
          <cell r="F112">
            <v>54.86</v>
          </cell>
          <cell r="G112">
            <v>786.44</v>
          </cell>
          <cell r="H112">
            <v>993.82422800000006</v>
          </cell>
          <cell r="I112">
            <v>54521.197148080006</v>
          </cell>
        </row>
        <row r="113">
          <cell r="A113" t="str">
            <v>4.7.2</v>
          </cell>
          <cell r="B113" t="str">
            <v>PAVIMENTAÇÃO EXTERNA - CALÇADA DE PISO DE CONCRETO 7 CM</v>
          </cell>
          <cell r="I113">
            <v>24246.756214540001</v>
          </cell>
        </row>
        <row r="114">
          <cell r="A114" t="str">
            <v>4.7.2.1</v>
          </cell>
          <cell r="B114" t="str">
            <v>97083</v>
          </cell>
          <cell r="C114" t="str">
            <v>COMPACTAÇÃO MECÂNICA DE SOLO PARA EXECUÇÃO DE RADIER, PISO DE CONCRETO OU LAJE SOBRE SOLO, COM COMPACTADOR DE SOLOS A PERCUSSÃO. AF_09/2021</v>
          </cell>
          <cell r="D114" t="str">
            <v>SINAPI</v>
          </cell>
          <cell r="E114" t="str">
            <v>M2</v>
          </cell>
          <cell r="F114">
            <v>254.8</v>
          </cell>
          <cell r="G114">
            <v>3.68</v>
          </cell>
          <cell r="H114">
            <v>4.6504160000000008</v>
          </cell>
          <cell r="I114">
            <v>1184.9259968000003</v>
          </cell>
        </row>
        <row r="115">
          <cell r="A115" t="str">
            <v>4.7.2.2</v>
          </cell>
          <cell r="B115" t="str">
            <v>96622</v>
          </cell>
          <cell r="C115" t="str">
            <v>LASTRO COM MATERIAL GRANULAR, APLICADO EM PISOS OU LAJES SOBRE SOLO, ESPESSURA DE *5 CM*. AF_01/2024</v>
          </cell>
          <cell r="D115" t="str">
            <v>SINAPI</v>
          </cell>
          <cell r="E115" t="str">
            <v>M3</v>
          </cell>
          <cell r="F115">
            <v>12.74</v>
          </cell>
          <cell r="G115">
            <v>263.39</v>
          </cell>
          <cell r="H115">
            <v>332.84594299999998</v>
          </cell>
          <cell r="I115">
            <v>4240.4573138199994</v>
          </cell>
        </row>
        <row r="116">
          <cell r="A116" t="str">
            <v>4.7.2.3</v>
          </cell>
          <cell r="B116" t="str">
            <v>97087</v>
          </cell>
          <cell r="C116" t="str">
            <v>CAMADA SEPARADORA PARA EXECUÇÃO DE RADIER, PISO DE CONCRETO OU LAJE SOBRE SOLO, EM LONA PLÁSTICA. AF_09/2021</v>
          </cell>
          <cell r="D116" t="str">
            <v>SINAPI</v>
          </cell>
          <cell r="E116" t="str">
            <v>M2</v>
          </cell>
          <cell r="F116">
            <v>254.8</v>
          </cell>
          <cell r="G116">
            <v>3.39</v>
          </cell>
          <cell r="H116">
            <v>4.2839430000000007</v>
          </cell>
          <cell r="I116">
            <v>1091.5486764000002</v>
          </cell>
        </row>
        <row r="117">
          <cell r="A117" t="str">
            <v>4.7.2.4</v>
          </cell>
          <cell r="B117" t="str">
            <v>94991</v>
          </cell>
          <cell r="C117" t="str">
            <v>EXECUÇÃO DE PASSEIO (CALÇADA) OU PISO DE CONCRETO COM CONCRETO MOLDADO IN LOCO, USINADO C20, ACABAMENTO CONVENCIONAL, NÃO ARMADO. AF_08/2022</v>
          </cell>
          <cell r="D117" t="str">
            <v>SINAPI</v>
          </cell>
          <cell r="E117" t="str">
            <v>M3</v>
          </cell>
          <cell r="F117">
            <v>17.84</v>
          </cell>
          <cell r="G117">
            <v>786.44</v>
          </cell>
          <cell r="H117">
            <v>993.82422800000006</v>
          </cell>
          <cell r="I117">
            <v>17729.824227520003</v>
          </cell>
        </row>
        <row r="118">
          <cell r="A118" t="str">
            <v>5</v>
          </cell>
          <cell r="B118" t="str">
            <v>SISTEMA DE VEDAÇÃO VERTICAL</v>
          </cell>
          <cell r="I118">
            <v>279682.23628090479</v>
          </cell>
        </row>
        <row r="119">
          <cell r="A119" t="str">
            <v>5.1</v>
          </cell>
          <cell r="B119" t="str">
            <v>ELEMENTOS VAZADOS</v>
          </cell>
          <cell r="I119">
            <v>1935.5448412999999</v>
          </cell>
        </row>
        <row r="120">
          <cell r="A120" t="str">
            <v>5.1.1</v>
          </cell>
          <cell r="B120" t="str">
            <v>101161</v>
          </cell>
          <cell r="C120" t="str">
            <v>ALVENARIA DE VEDAÇÃO COM ELEMENTO VAZADO DE CONCRETO (COBOGÓ) DE 7X50X50CM E ARGAMASSA DE ASSENTAMENTO COM PREPARO EM BETONEIRA. AF_05/2020</v>
          </cell>
          <cell r="D120" t="str">
            <v>SINAPI</v>
          </cell>
          <cell r="E120" t="str">
            <v>M2</v>
          </cell>
          <cell r="F120">
            <v>6.1</v>
          </cell>
          <cell r="G120">
            <v>251.09</v>
          </cell>
          <cell r="H120">
            <v>317.30243300000001</v>
          </cell>
          <cell r="I120">
            <v>1935.5448412999999</v>
          </cell>
        </row>
        <row r="121">
          <cell r="A121" t="str">
            <v>5.2</v>
          </cell>
          <cell r="B121" t="str">
            <v>ALVENARIA DE VEDAÇÃO</v>
          </cell>
          <cell r="I121">
            <v>259872.81349471002</v>
          </cell>
        </row>
        <row r="122">
          <cell r="A122" t="str">
            <v>5.2.1</v>
          </cell>
          <cell r="B122" t="str">
            <v>103322</v>
          </cell>
          <cell r="C122" t="str">
            <v>ALVENARIA DE VEDAÇÃO DE BLOCOS CERÂMICOS FURADOS NA VERTICAL DE 9X19X39 CM (ESPESSURA 9 CM) E ARGAMASSA DE ASSENTAMENTO COM PREPARO EM BETONEIRA. AF_12/2021</v>
          </cell>
          <cell r="D122" t="str">
            <v>SINAPI</v>
          </cell>
          <cell r="E122" t="str">
            <v>M2</v>
          </cell>
          <cell r="F122">
            <v>572.77</v>
          </cell>
          <cell r="G122">
            <v>65.34</v>
          </cell>
          <cell r="H122">
            <v>82.570158000000006</v>
          </cell>
          <cell r="I122">
            <v>47293.709397660001</v>
          </cell>
        </row>
        <row r="123">
          <cell r="A123" t="str">
            <v>5.2.2</v>
          </cell>
          <cell r="B123" t="str">
            <v>103328</v>
          </cell>
          <cell r="C123" t="str">
            <v>ALVENARIA DE VEDAÇÃO DE BLOCOS CERÂMICOS FURADOS NA HORIZONTAL DE 9X19X19 CM (ESPESSURA 9 CM) E ARGAMASSA DE ASSENTAMENTO COM PREPARO EM BETONEIRA. AF_12/2021</v>
          </cell>
          <cell r="D123" t="str">
            <v>SINAPI</v>
          </cell>
          <cell r="E123" t="str">
            <v>M2</v>
          </cell>
          <cell r="F123">
            <v>1038</v>
          </cell>
          <cell r="G123">
            <v>103.91</v>
          </cell>
          <cell r="H123">
            <v>131.31106700000001</v>
          </cell>
          <cell r="I123">
            <v>136300.88754600001</v>
          </cell>
        </row>
        <row r="124">
          <cell r="A124" t="str">
            <v>5.2.3</v>
          </cell>
          <cell r="B124" t="str">
            <v>103324</v>
          </cell>
          <cell r="C124" t="str">
            <v>ALVENARIA DE VEDAÇÃO DE BLOCOS CERÂMICOS FURADOS NA VERTICAL DE 14X19X39 CM (ESPESSURA 14 CM) E ARGAMASSA DE ASSENTAMENTO COM PREPARO EM BETONEIRA. AF_12/2021</v>
          </cell>
          <cell r="D124" t="str">
            <v>SINAPI</v>
          </cell>
          <cell r="E124" t="str">
            <v>M2</v>
          </cell>
          <cell r="F124">
            <v>564.11</v>
          </cell>
          <cell r="G124">
            <v>87.23</v>
          </cell>
          <cell r="H124">
            <v>110.23255100000002</v>
          </cell>
          <cell r="I124">
            <v>62183.284344610009</v>
          </cell>
        </row>
        <row r="125">
          <cell r="A125" t="str">
            <v>5.2.4</v>
          </cell>
          <cell r="B125" t="str">
            <v>101159</v>
          </cell>
          <cell r="C125" t="str">
            <v>ALVENARIA DE VEDAÇÃO DE BLOCOS CERÂMICOS MACIÇOS DE 5X10X20CM (ESPESSURA 10CM) E ARGAMASSA DE ASSENTAMENTO COM PREPARO EM BETONEIRA. AF_05/2020</v>
          </cell>
          <cell r="D125" t="str">
            <v>SINAPI</v>
          </cell>
          <cell r="E125" t="str">
            <v>M2</v>
          </cell>
          <cell r="F125">
            <v>9.7200000000000006</v>
          </cell>
          <cell r="G125">
            <v>150.51</v>
          </cell>
          <cell r="H125">
            <v>190.199487</v>
          </cell>
          <cell r="I125">
            <v>1848.7390136400002</v>
          </cell>
        </row>
        <row r="126">
          <cell r="A126" t="str">
            <v>5.2.5</v>
          </cell>
          <cell r="B126" t="str">
            <v>93202</v>
          </cell>
          <cell r="C126" t="str">
            <v>FIXAÇÃO (ENCUNHAMENTO) DE ALVENARIA DE VEDAÇÃO COM TIJOLO MACIÇO. AF_03/2024</v>
          </cell>
          <cell r="D126" t="str">
            <v>SINAPI</v>
          </cell>
          <cell r="E126" t="str">
            <v>M</v>
          </cell>
          <cell r="F126">
            <v>311.8</v>
          </cell>
          <cell r="G126">
            <v>31.08</v>
          </cell>
          <cell r="H126">
            <v>39.275796</v>
          </cell>
          <cell r="I126">
            <v>12246.193192799999</v>
          </cell>
        </row>
        <row r="127">
          <cell r="A127" t="str">
            <v>5.3</v>
          </cell>
          <cell r="B127" t="str">
            <v>ALVENARIA DA MURETA</v>
          </cell>
          <cell r="I127">
            <v>6939.1390854500014</v>
          </cell>
        </row>
        <row r="128">
          <cell r="A128" t="str">
            <v>5.3.1</v>
          </cell>
          <cell r="B128" t="str">
            <v>103324</v>
          </cell>
          <cell r="C128" t="str">
            <v>ALVENARIA DE VEDAÇÃO DE BLOCOS CERÂMICOS FURADOS NA VERTICAL DE 14X19X39 CM (ESPESSURA 14 CM) E ARGAMASSA DE ASSENTAMENTO COM PREPARO EM BETONEIRA. AF_12/2021</v>
          </cell>
          <cell r="D128" t="str">
            <v>SINAPI</v>
          </cell>
          <cell r="E128" t="str">
            <v>M2</v>
          </cell>
          <cell r="F128">
            <v>62.95</v>
          </cell>
          <cell r="G128">
            <v>87.23</v>
          </cell>
          <cell r="H128">
            <v>110.23255100000002</v>
          </cell>
          <cell r="I128">
            <v>6939.1390854500014</v>
          </cell>
        </row>
        <row r="129">
          <cell r="A129" t="str">
            <v>5.4</v>
          </cell>
          <cell r="B129" t="str">
            <v>DIVISÓRIAS</v>
          </cell>
          <cell r="I129">
            <v>10934.7388594448</v>
          </cell>
        </row>
        <row r="130">
          <cell r="A130" t="str">
            <v>5.4.1</v>
          </cell>
          <cell r="B130" t="str">
            <v>102253</v>
          </cell>
          <cell r="C130" t="str">
            <v>DIVISORIA SANITÁRIA, TIPO CABINE, EM GRANITO CINZA POLIDO, ESP = 3CM, ASSENTADO COM ARGAMASSA COLANTE AC III-E, EXCLUSIVE FERRAGENS. AF_01/2021</v>
          </cell>
          <cell r="D130" t="str">
            <v>SINAPI</v>
          </cell>
          <cell r="E130" t="str">
            <v>M2</v>
          </cell>
          <cell r="F130">
            <v>8.06</v>
          </cell>
          <cell r="G130">
            <v>732.7</v>
          </cell>
          <cell r="H130">
            <v>925.91299000000004</v>
          </cell>
          <cell r="I130">
            <v>7462.8586994000007</v>
          </cell>
        </row>
        <row r="131">
          <cell r="A131" t="str">
            <v>5.4.2</v>
          </cell>
          <cell r="B131" t="str">
            <v>FNDE 129</v>
          </cell>
          <cell r="C131" t="str">
            <v>INSTALAÇÃO DE BOX DE VIDRO TEMPERADO, E = 10 MM, ENCAIXADO EM PERFIL U</v>
          </cell>
          <cell r="D131" t="str">
            <v>PRÓPRIA</v>
          </cell>
          <cell r="E131" t="str">
            <v>M2</v>
          </cell>
          <cell r="F131">
            <v>7.2</v>
          </cell>
          <cell r="G131">
            <v>350.01731999999993</v>
          </cell>
          <cell r="H131">
            <v>442.3168872839999</v>
          </cell>
          <cell r="I131">
            <v>3184.6815884447992</v>
          </cell>
        </row>
        <row r="132">
          <cell r="A132" t="str">
            <v>5.4.3</v>
          </cell>
          <cell r="B132" t="str">
            <v>96370</v>
          </cell>
          <cell r="C132" t="str">
            <v>PAREDE COM SISTEMA EM CHAPAS DE GESSO PARA DRYWALL, USO INTERNO, COM UMA FACE SIMPLES E ESTRUTURA METÁLICA COM GUIAS SIMPLES, SEM VÃOS. AF_07/2023_PS</v>
          </cell>
          <cell r="D132" t="str">
            <v>SINAPI</v>
          </cell>
          <cell r="E132" t="str">
            <v>M2</v>
          </cell>
          <cell r="F132">
            <v>3.6</v>
          </cell>
          <cell r="G132">
            <v>63.13</v>
          </cell>
          <cell r="H132">
            <v>79.777381000000005</v>
          </cell>
          <cell r="I132">
            <v>287.19857160000004</v>
          </cell>
        </row>
        <row r="133">
          <cell r="A133" t="str">
            <v>6</v>
          </cell>
          <cell r="B133" t="str">
            <v>ESQUADRIAS</v>
          </cell>
          <cell r="I133">
            <v>330827.95553971099</v>
          </cell>
        </row>
        <row r="134">
          <cell r="A134" t="str">
            <v>6.1</v>
          </cell>
          <cell r="B134" t="str">
            <v>PORTAS DE MADEIRA</v>
          </cell>
          <cell r="I134">
            <v>49281.544148314002</v>
          </cell>
        </row>
        <row r="135">
          <cell r="A135" t="str">
            <v>6.1.1</v>
          </cell>
          <cell r="B135" t="str">
            <v>FNDE 433</v>
          </cell>
          <cell r="C135" t="str">
            <v>PM1 - KIT DE PORTA DE MADEIRA PARA PINTURA, SEMI-OCA (LEVE OU MÉDIA), PADRÃO MÉDIO, 70X210CM, ESPESSURA DE 3,5CM, ITENS INCLUSOS: DOBRADIÇAS, MONTAGEM E INSTALAÇÃO DO BATENTE, FECHADURA COM EXECUÇÃO DO FURO - FORNECIMENTO E INSTALAÇÃO</v>
          </cell>
          <cell r="D135" t="str">
            <v>PRÓPRIA</v>
          </cell>
          <cell r="E135" t="str">
            <v>UN</v>
          </cell>
          <cell r="F135">
            <v>6</v>
          </cell>
          <cell r="G135">
            <v>1123.71</v>
          </cell>
          <cell r="H135">
            <v>1420.0323270000001</v>
          </cell>
          <cell r="I135">
            <v>8520.1939620000012</v>
          </cell>
        </row>
        <row r="136">
          <cell r="A136" t="str">
            <v>6.1.2</v>
          </cell>
          <cell r="B136" t="str">
            <v>FNDE 247</v>
          </cell>
          <cell r="C136" t="str">
            <v>PM 2 - KIT DE PORTA DE MADEIRA COM VENEZIANA, 80X210CM (ESPESSURA DE 3CM), PADRÃO MÉDIO, ITENS INCLUSOS: DOBRADIÇAS, MONTAGEM E INSTALAÇÃO DE BATENTE, FECHADURA COM EXECUÇÃO DO FURO - FORNECIMENTO E INSTALAÇÃO</v>
          </cell>
          <cell r="D136" t="str">
            <v>PRÓPRIA</v>
          </cell>
          <cell r="E136" t="str">
            <v>UN</v>
          </cell>
          <cell r="F136">
            <v>3</v>
          </cell>
          <cell r="G136">
            <v>2049.15</v>
          </cell>
          <cell r="H136">
            <v>2589.510855</v>
          </cell>
          <cell r="I136">
            <v>7768.5325649999995</v>
          </cell>
        </row>
        <row r="137">
          <cell r="A137" t="str">
            <v>6.1.3</v>
          </cell>
          <cell r="B137" t="str">
            <v>FNDE 246</v>
          </cell>
          <cell r="C137" t="str">
            <v>PM3 - KIT DE PORTA DE MADEIRA FRISADA, SEMI-OCA (LEVE OU MÉDIA), PADRÃO MÉDIO, 80X210CM, ESPESSURA DE 3,5CM, ITENS INCLUSOS: DOBRADIÇAS, MONTAGEM E INSTALAÇÃO DE BATENTE, FECHADURA COM EXECUÇÃO DO FURO - FORNECIMENTO E INSTALAÇÃO.</v>
          </cell>
          <cell r="D137" t="str">
            <v>PRÓPRIA</v>
          </cell>
          <cell r="E137" t="str">
            <v>UN</v>
          </cell>
          <cell r="F137">
            <v>6</v>
          </cell>
          <cell r="G137">
            <v>1225.1200000000001</v>
          </cell>
          <cell r="H137">
            <v>1548.1841440000003</v>
          </cell>
          <cell r="I137">
            <v>9289.1048640000008</v>
          </cell>
        </row>
        <row r="138">
          <cell r="A138" t="str">
            <v>6.1.4</v>
          </cell>
          <cell r="B138" t="str">
            <v>FNDE 434</v>
          </cell>
          <cell r="C138" t="str">
            <v>PM4 - KIT DE PORTA DE MADEIRA FRISADA, SEMI-OCA (LEVE OU MÉDIA), PADRÃO MÉDIO, 80X210CM, ESPESSURA DE 3,5CM, ITENS INCLUSOS: DOBRADIÇAS, MONTAGEM E INSTALAÇÃO DE BATENTE, FECHADURA COM EXECUÇÃO DO FURO - FORNECIMENTO E INSTALAÇÃO.</v>
          </cell>
          <cell r="D138" t="str">
            <v>PRÓPRIA</v>
          </cell>
          <cell r="E138" t="str">
            <v>UN</v>
          </cell>
          <cell r="F138">
            <v>3</v>
          </cell>
          <cell r="G138">
            <v>1225.1200000000001</v>
          </cell>
          <cell r="H138">
            <v>1548.1841440000003</v>
          </cell>
          <cell r="I138">
            <v>4644.5524320000004</v>
          </cell>
        </row>
        <row r="139">
          <cell r="A139" t="str">
            <v>6.1.5</v>
          </cell>
          <cell r="B139" t="str">
            <v>FNDE 430</v>
          </cell>
          <cell r="C139" t="str">
            <v>PM5 - KIT DE PORTA DE MADEIRA COM VISOR DE VIDRO, 80X210CM (ESPESSURA DE 3CM), PADRÃO POPULAR, ITENS INCLUSOS: DOBRADIÇAS, MONTAGEM E INSTALAÇÃO DE BATENTE, FECHADURA COM EXECUÇÃO DO FURO - FORNECIMENTO E INSTALAÇÃO.</v>
          </cell>
          <cell r="D139" t="str">
            <v>PRÓPRIA</v>
          </cell>
          <cell r="E139" t="str">
            <v>UN</v>
          </cell>
          <cell r="F139">
            <v>5</v>
          </cell>
          <cell r="G139">
            <v>2049.15</v>
          </cell>
          <cell r="H139">
            <v>2589.510855</v>
          </cell>
          <cell r="I139">
            <v>12947.554275</v>
          </cell>
        </row>
        <row r="140">
          <cell r="A140" t="str">
            <v>6.1.6</v>
          </cell>
          <cell r="B140" t="str">
            <v>FNDE 432</v>
          </cell>
          <cell r="C140" t="str">
            <v>PM6 -PORTA EM COMPENSADO DE MADEIRA E=2cm REVESTIDA COM LAMINADO MELAMÍNICO COM VARIAÇÃO DE CORES</v>
          </cell>
          <cell r="D140" t="str">
            <v>PRÓPRIA</v>
          </cell>
          <cell r="E140" t="str">
            <v>UN</v>
          </cell>
          <cell r="F140">
            <v>4</v>
          </cell>
          <cell r="G140">
            <v>1130.71</v>
          </cell>
          <cell r="H140">
            <v>1428.8782270000002</v>
          </cell>
          <cell r="I140">
            <v>5715.5129080000006</v>
          </cell>
        </row>
        <row r="141">
          <cell r="A141" t="str">
            <v>6.1.7</v>
          </cell>
          <cell r="B141" t="str">
            <v>FNDE 431</v>
          </cell>
          <cell r="C141" t="str">
            <v>INSTALAÇÃO DE VIDRO LISO INCOLOR ESQUADRIA PM5 , E = 6 MM, EM ESQUADRIA DE MADEIRA, FIXADO COM BAGUETE</v>
          </cell>
          <cell r="D141" t="str">
            <v>PRÓPRIA</v>
          </cell>
          <cell r="E141" t="str">
            <v>M2</v>
          </cell>
          <cell r="F141">
            <v>1.8</v>
          </cell>
          <cell r="G141">
            <v>174.13290000000001</v>
          </cell>
          <cell r="H141">
            <v>220.05174573000002</v>
          </cell>
          <cell r="I141">
            <v>396.09314231400003</v>
          </cell>
        </row>
        <row r="142">
          <cell r="A142" t="str">
            <v>6.2</v>
          </cell>
          <cell r="B142" t="str">
            <v>FERRAGENS E ACESSÓRIOS</v>
          </cell>
          <cell r="I142">
            <v>7059.941784332801</v>
          </cell>
        </row>
        <row r="143">
          <cell r="A143" t="str">
            <v>6.2.1</v>
          </cell>
          <cell r="B143">
            <v>100705</v>
          </cell>
          <cell r="C143" t="str">
            <v>TARJETA TIPO LIVRE/OCUPADO PARA PORTA DE BANHEIRO. AF_12/2019</v>
          </cell>
          <cell r="D143" t="str">
            <v>SINAPI</v>
          </cell>
          <cell r="E143" t="str">
            <v>UN</v>
          </cell>
          <cell r="F143">
            <v>4</v>
          </cell>
          <cell r="G143">
            <v>80.540000000000006</v>
          </cell>
          <cell r="H143">
            <v>101.77839800000001</v>
          </cell>
          <cell r="I143">
            <v>407.11359200000004</v>
          </cell>
        </row>
        <row r="144">
          <cell r="A144" t="str">
            <v>6.2.2</v>
          </cell>
          <cell r="B144">
            <v>100866</v>
          </cell>
          <cell r="C144" t="str">
            <v>BARRA DE APOIO RETA, EM ACO INOX POLIDO, COMPRIMENTO 60CM, FIXADA NA PAREDE - FORNECIMENTO E INSTALAÇÃO. AF_01/2020</v>
          </cell>
          <cell r="D144" t="str">
            <v>SINAPI</v>
          </cell>
          <cell r="E144" t="str">
            <v>UN</v>
          </cell>
          <cell r="F144">
            <v>8</v>
          </cell>
          <cell r="G144">
            <v>331.42</v>
          </cell>
          <cell r="H144">
            <v>418.81545400000005</v>
          </cell>
          <cell r="I144">
            <v>3350.5236320000004</v>
          </cell>
        </row>
        <row r="145">
          <cell r="A145" t="str">
            <v>6.2.3</v>
          </cell>
          <cell r="B145" t="str">
            <v>FNDE 04</v>
          </cell>
          <cell r="C145" t="str">
            <v>CHAPA METÁLICA (ALUMÍNIO) 0,90 M X 0,40 M, ESPESSURA 1 MM PARA AS PORTAS</v>
          </cell>
          <cell r="D145" t="str">
            <v>PRÓPRIA</v>
          </cell>
          <cell r="E145" t="str">
            <v>M²</v>
          </cell>
          <cell r="F145">
            <v>12.8</v>
          </cell>
          <cell r="G145">
            <v>204.15647999999999</v>
          </cell>
          <cell r="H145">
            <v>257.99254377599999</v>
          </cell>
          <cell r="I145">
            <v>3302.3045603328001</v>
          </cell>
        </row>
        <row r="146">
          <cell r="A146" t="str">
            <v>6.3</v>
          </cell>
          <cell r="B146" t="str">
            <v>PORTAS EM ALUMÍNIO</v>
          </cell>
          <cell r="I146">
            <v>59183.639087208707</v>
          </cell>
        </row>
        <row r="147">
          <cell r="A147" t="str">
            <v>6.3.1</v>
          </cell>
          <cell r="B147" t="str">
            <v>FNDE 251</v>
          </cell>
          <cell r="C147" t="str">
            <v>PORTA DE ABRIR - PA1 - 100 X 210 CM EM CHAPA DE ALUMÍNIO, COM VENEZIANA E VIDRO MINIBOREAL 6 MM, INCLUSO FECHADURA E PUXADOR - CONFORME PROJETO DE ESQUADRIAS</v>
          </cell>
          <cell r="D147" t="str">
            <v>PRÓPRIA</v>
          </cell>
          <cell r="E147" t="str">
            <v>UN</v>
          </cell>
          <cell r="F147">
            <v>1</v>
          </cell>
          <cell r="G147">
            <v>894.47411</v>
          </cell>
          <cell r="H147">
            <v>1130.346932807</v>
          </cell>
          <cell r="I147">
            <v>1130.346932807</v>
          </cell>
        </row>
        <row r="148">
          <cell r="A148" t="str">
            <v>6.3.2</v>
          </cell>
          <cell r="B148" t="str">
            <v>FNDE 252</v>
          </cell>
          <cell r="C148" t="str">
            <v>PORTA DE ABRIR - PA2 - 80 X 210 CM EM CHAPA DE ALUMÍNIO, TIPO VENEZIANA COM GUARNIÇÃO, FIXAÇÃO COM PARAFUSOS - FORNECIMENTO E INSTALAÇÃO - CONFORME PROJETO DE ESQUADRIAS</v>
          </cell>
          <cell r="D148" t="str">
            <v>PRÓPRIA</v>
          </cell>
          <cell r="E148" t="str">
            <v>M2</v>
          </cell>
          <cell r="F148">
            <v>1.68</v>
          </cell>
          <cell r="G148">
            <v>672.66182900000001</v>
          </cell>
          <cell r="H148">
            <v>850.04275330730002</v>
          </cell>
          <cell r="I148">
            <v>1428.071825556264</v>
          </cell>
        </row>
        <row r="149">
          <cell r="A149" t="str">
            <v>6.3.3</v>
          </cell>
          <cell r="B149" t="str">
            <v>FNDE 253</v>
          </cell>
          <cell r="C149" t="str">
            <v>PORTA DE ABRIR 2 FOLHAS - PA3 - 160 X 210 CM EM CHAPA DE ALUMÍNIO, TIPO VENEZIANA COM GUARNIÇÃO, FIXAÇÃO COM PARAFUSOS - FORNECIMENTO E INSTALAÇÃO - CONFORME PROJETO DE ESQUADRIAS</v>
          </cell>
          <cell r="D149" t="str">
            <v>PRÓPRIA</v>
          </cell>
          <cell r="E149" t="str">
            <v>M2</v>
          </cell>
          <cell r="F149">
            <v>3.36</v>
          </cell>
          <cell r="G149">
            <v>672.66182900000001</v>
          </cell>
          <cell r="H149">
            <v>850.04275330730002</v>
          </cell>
          <cell r="I149">
            <v>2856.143651112528</v>
          </cell>
        </row>
        <row r="150">
          <cell r="A150" t="str">
            <v>6.3.4</v>
          </cell>
          <cell r="B150" t="str">
            <v>FNDE 435</v>
          </cell>
          <cell r="C150" t="str">
            <v>PORTA DE CORRER - PA4- 450 X 210 CM, DE ALUMÍNIO, COM DUAS FOLHAS FIXAS E DUAS FOLHAS DE CORRER PARA VIDRO, INCLUSO VIDRO LISO INCOLOR 8 MM, FECHADURA E PUXADOR, SEM ALIZAR - CONFORME PROJETO DE ESQUADRIAS</v>
          </cell>
          <cell r="D150" t="str">
            <v>PRÓPRIA</v>
          </cell>
          <cell r="E150" t="str">
            <v>M2</v>
          </cell>
          <cell r="F150">
            <v>83.48</v>
          </cell>
          <cell r="G150">
            <v>493.25221599999998</v>
          </cell>
          <cell r="H150">
            <v>623.32282535920001</v>
          </cell>
          <cell r="I150">
            <v>52034.98946098602</v>
          </cell>
        </row>
        <row r="151">
          <cell r="A151" t="str">
            <v>6.3.5</v>
          </cell>
          <cell r="B151" t="str">
            <v>FNDE 436</v>
          </cell>
          <cell r="C151" t="str">
            <v>PORTA DE ABRIR - PA5 - 120 X 170 CM EM CHAPA DE ALUMÍNIO, TIPO VENEZIANA COM GUARNIÇÃO, FIXAÇÃO COM PARAFUSOS - FORNECIMENTO E INSTALAÇÃO - CONFORME PROJETO DE ESQUADRIAS</v>
          </cell>
          <cell r="D151" t="str">
            <v>PRÓPRIA</v>
          </cell>
          <cell r="E151" t="str">
            <v>M2</v>
          </cell>
          <cell r="F151">
            <v>2.04</v>
          </cell>
          <cell r="G151">
            <v>672.66182900000001</v>
          </cell>
          <cell r="H151">
            <v>850.04275330730002</v>
          </cell>
          <cell r="I151">
            <v>1734.087216746892</v>
          </cell>
        </row>
        <row r="152">
          <cell r="A152" t="str">
            <v>6.4</v>
          </cell>
          <cell r="B152" t="str">
            <v>JANELAS EM ALUMÍNIO</v>
          </cell>
          <cell r="I152">
            <v>56978.821371871942</v>
          </cell>
        </row>
        <row r="153">
          <cell r="A153" t="str">
            <v>6.4.1</v>
          </cell>
          <cell r="B153" t="str">
            <v>FNDE 258</v>
          </cell>
          <cell r="C153" t="str">
            <v>JANELA DE ALUMÍNIO - JA-1 - 70 X 125 CM, TIPO GUILHOTINA COMPLETA, COM VIDROS, BATENTE E FERRAGENS. EXCLUSIVE ALIZAR, ACABAMENTO E CONTRAMARCO, CONFORME PROJETO DE ESQUADRIAS</v>
          </cell>
          <cell r="D153" t="str">
            <v>PRÓPRIA</v>
          </cell>
          <cell r="E153" t="str">
            <v>M2</v>
          </cell>
          <cell r="F153">
            <v>0.88</v>
          </cell>
          <cell r="G153">
            <v>626.43756700000006</v>
          </cell>
          <cell r="H153">
            <v>791.62915341790006</v>
          </cell>
          <cell r="I153">
            <v>696.63365500775205</v>
          </cell>
        </row>
        <row r="154">
          <cell r="A154" t="str">
            <v>6.4.2</v>
          </cell>
          <cell r="B154" t="str">
            <v>FNDE 438</v>
          </cell>
          <cell r="C154" t="str">
            <v>JANELA DE ALUMÍNIO - JA-2 - 110 X 195 CM, TIPO GUILHOTINACOMPLETA, COM VIDROS, BATENTE E FERRAGENS. EXCLUSIVE ALIZAR, ACABAMENTO E CONTRAMARCO, CONFORME PROJETO DE ESQUADRIAS</v>
          </cell>
          <cell r="D154" t="str">
            <v>PRÓPRIA</v>
          </cell>
          <cell r="E154" t="str">
            <v>M2</v>
          </cell>
          <cell r="F154">
            <v>2.15</v>
          </cell>
          <cell r="G154">
            <v>626.43756700000006</v>
          </cell>
          <cell r="H154">
            <v>791.62915341790006</v>
          </cell>
          <cell r="I154">
            <v>1702.0026798484851</v>
          </cell>
        </row>
        <row r="155">
          <cell r="A155" t="str">
            <v>6.4.3</v>
          </cell>
          <cell r="B155" t="str">
            <v>FNDE 275</v>
          </cell>
          <cell r="C155" t="str">
            <v>JANELA DE ALUMÍNIO JA-3 - 140 X 115, TIPO FIXA, PARA VIDRO, COM VIDRO, BATENTE E FERRAGENS. EXCLUSIVE ACABAMENTO, ALIZAR E CONTRAMARCO, CONFORME PROJETO DE ESQUADRIAS</v>
          </cell>
          <cell r="D155" t="str">
            <v>PRÓPRIA</v>
          </cell>
          <cell r="E155" t="str">
            <v>M2</v>
          </cell>
          <cell r="F155">
            <v>1.61</v>
          </cell>
          <cell r="G155">
            <v>663.67589999999996</v>
          </cell>
          <cell r="H155">
            <v>838.68723482999997</v>
          </cell>
          <cell r="I155">
            <v>1350.2864480763001</v>
          </cell>
        </row>
        <row r="156">
          <cell r="A156" t="str">
            <v>6.4.4</v>
          </cell>
          <cell r="B156" t="str">
            <v>FNDE 439</v>
          </cell>
          <cell r="C156" t="str">
            <v>JANELA DE ALUMÍNIO - JA-4 - 140 X 195 CM, TIPO GUILHOTINA COMPLETA, COM VIDROS, BATENTE E FERRAGENS. EXCLUSIVE ALIZAR, ACABAMENTO E CONTRAMARCO, CONFORME PROJETO DE ESQUADRIAS</v>
          </cell>
          <cell r="D156" t="str">
            <v>PRÓPRIA</v>
          </cell>
          <cell r="E156" t="str">
            <v>M2</v>
          </cell>
          <cell r="F156">
            <v>2.73</v>
          </cell>
          <cell r="G156">
            <v>626.43756700000006</v>
          </cell>
          <cell r="H156">
            <v>791.62915341790006</v>
          </cell>
          <cell r="I156">
            <v>2161.1475888308673</v>
          </cell>
        </row>
        <row r="157">
          <cell r="A157" t="str">
            <v>6.4.5</v>
          </cell>
          <cell r="B157" t="str">
            <v>FNDE 440</v>
          </cell>
          <cell r="C157" t="str">
            <v>JANELA DE ALUMÍNIO JA-5 - 200 X 105 CM, TIPO FIXA, PARA VIDRO, COM VIDRO, BATENTE E FERRAGENS. EXCLUSIVE ACABAMENTO, ALIZAR E CONTRAMARCO, CONFORME PROJETO DE ESQUADRIAS</v>
          </cell>
          <cell r="D157" t="str">
            <v>PRÓPRIA</v>
          </cell>
          <cell r="E157" t="str">
            <v>M2</v>
          </cell>
          <cell r="F157">
            <v>2.16</v>
          </cell>
          <cell r="G157">
            <v>663.67589999999996</v>
          </cell>
          <cell r="H157">
            <v>838.68723482999997</v>
          </cell>
          <cell r="I157">
            <v>1811.5644272328</v>
          </cell>
        </row>
        <row r="158">
          <cell r="A158" t="str">
            <v>6.4.6</v>
          </cell>
          <cell r="B158" t="str">
            <v>FNDE 441</v>
          </cell>
          <cell r="C158" t="str">
            <v>JANELA DE ALUMÍNIO - JA-6 - 210 X 50 CM, TIPO MAXIM-AR, COM VIDROS, BATENTE E FERRAGENS. EXCLUSIVE ALIZAR, ACABAMENTO E CONTRAMARCO, CONFORME PROJETO DE ESQUADRIAS</v>
          </cell>
          <cell r="D158" t="str">
            <v>PRÓPRIA</v>
          </cell>
          <cell r="E158" t="str">
            <v>M2</v>
          </cell>
          <cell r="F158">
            <v>1.05</v>
          </cell>
          <cell r="G158">
            <v>626.43756700000006</v>
          </cell>
          <cell r="H158">
            <v>791.62915341790006</v>
          </cell>
          <cell r="I158">
            <v>831.21061108879508</v>
          </cell>
        </row>
        <row r="159">
          <cell r="A159" t="str">
            <v>6.4.7</v>
          </cell>
          <cell r="B159" t="str">
            <v>FNDE 264</v>
          </cell>
          <cell r="C159" t="str">
            <v>JANELA DE ALUMÍNIO - JA-7 - 210 X 75 CM, TIPO MAXIM-AR, COM VIDROS, BATENTE E FERRAGENS. EXCLUSIVE ALIZAR, ACABAMENTO E CONTRAMARCO, CONFORME PROJETO DE ESQUADRIAS</v>
          </cell>
          <cell r="D159" t="str">
            <v>PRÓPRIA</v>
          </cell>
          <cell r="E159" t="str">
            <v>M2</v>
          </cell>
          <cell r="F159">
            <v>12.6</v>
          </cell>
          <cell r="G159">
            <v>626.43756700000006</v>
          </cell>
          <cell r="H159">
            <v>791.62915341790006</v>
          </cell>
          <cell r="I159">
            <v>9974.52733306554</v>
          </cell>
        </row>
        <row r="160">
          <cell r="A160" t="str">
            <v>6.4.8</v>
          </cell>
          <cell r="B160" t="str">
            <v>FNDE 268</v>
          </cell>
          <cell r="C160" t="str">
            <v>JANELA DE ALUMÍNIO - JA-8 - 210 X 100 CM, TIPO MAXIM-AR, COM VIDROS, BATENTE E FERRAGENS. EXCLUSIVE ALIZAR, ACABAMENTO E CONTRAMARCO, CONFORME PROJETO DE ESQUADRIAS</v>
          </cell>
          <cell r="D160" t="str">
            <v>PRÓPRIA</v>
          </cell>
          <cell r="E160" t="str">
            <v>M2</v>
          </cell>
          <cell r="F160">
            <v>8.4</v>
          </cell>
          <cell r="G160">
            <v>626.43756700000006</v>
          </cell>
          <cell r="H160">
            <v>791.62915341790006</v>
          </cell>
          <cell r="I160">
            <v>6649.6848887103606</v>
          </cell>
        </row>
        <row r="161">
          <cell r="A161" t="str">
            <v>6.4.9</v>
          </cell>
          <cell r="B161" t="str">
            <v>FNDE 265</v>
          </cell>
          <cell r="C161" t="str">
            <v>JANELA DE ALUMÍNIO - JA-9 - 210 X 150 CM, TIPO MAXIM-AR, COM VIDROS, BATENTE E FERRAGENS. EXCLUSIVE ALIZAR, ACABAMENTO E CONTRAMARCO, CONFORME PROJETO DE ESQUADRIAS</v>
          </cell>
          <cell r="D161" t="str">
            <v>PRÓPRIA</v>
          </cell>
          <cell r="E161" t="str">
            <v>M2</v>
          </cell>
          <cell r="F161">
            <v>6.3</v>
          </cell>
          <cell r="G161">
            <v>626.43756700000006</v>
          </cell>
          <cell r="H161">
            <v>791.62915341790006</v>
          </cell>
          <cell r="I161">
            <v>4987.26366653277</v>
          </cell>
        </row>
        <row r="162">
          <cell r="A162" t="str">
            <v>6.4.10</v>
          </cell>
          <cell r="B162" t="str">
            <v>FNDE 442</v>
          </cell>
          <cell r="C162" t="str">
            <v>JANELA DE ALUMÍNIO - JA-10 - 70 X 75 CM, TIPO MAXIM-AR, COM VIDROS, BATENTE E FERRAGENS. EXCLUSIVE ALIZAR, ACABAMENTO E CONTRAMARCO, CONFORME PROJETO DE ESQUADRIAS</v>
          </cell>
          <cell r="D162" t="str">
            <v>PRÓPRIA</v>
          </cell>
          <cell r="E162" t="str">
            <v>M2</v>
          </cell>
          <cell r="F162">
            <v>1.05</v>
          </cell>
          <cell r="G162">
            <v>626.43756700000006</v>
          </cell>
          <cell r="H162">
            <v>791.62915341790006</v>
          </cell>
          <cell r="I162">
            <v>831.21061108879508</v>
          </cell>
        </row>
        <row r="163">
          <cell r="A163" t="str">
            <v>6.4.11</v>
          </cell>
          <cell r="B163" t="str">
            <v>FNDE 270</v>
          </cell>
          <cell r="C163" t="str">
            <v>JANELA DE ALUMÍNIO - JA-11 - 140 X 75 CM, TIPO MAXIM-AR, COM VIDROS, BATENTE E FERRAGENS. EXCLUSIVE ALIZAR, ACABAMENTO E CONTRAMARCO, CONFORME PROJETO DE ESQUADRIAS</v>
          </cell>
          <cell r="D163" t="str">
            <v>PRÓPRIA</v>
          </cell>
          <cell r="E163" t="str">
            <v>M2</v>
          </cell>
          <cell r="F163">
            <v>5.25</v>
          </cell>
          <cell r="G163">
            <v>626.43756700000006</v>
          </cell>
          <cell r="H163">
            <v>791.62915341790006</v>
          </cell>
          <cell r="I163">
            <v>4156.0530554439756</v>
          </cell>
        </row>
        <row r="164">
          <cell r="A164" t="str">
            <v>6.4.12</v>
          </cell>
          <cell r="B164" t="str">
            <v>FNDE 443</v>
          </cell>
          <cell r="C164" t="str">
            <v>JANELA DE ALUMÍNIO - JA-12 - 420 X 50 CM, TIPO MAXIM-AR, COM VIDROS, BATENTE E FERRAGENS. EXCLUSIVE ALIZAR, ACABAMENTO E CONTRAMARCO, CONFORME PROJETO DE ESQUADRIAS</v>
          </cell>
          <cell r="D164" t="str">
            <v>PRÓPRIA</v>
          </cell>
          <cell r="E164" t="str">
            <v>M2</v>
          </cell>
          <cell r="F164">
            <v>4.2</v>
          </cell>
          <cell r="G164">
            <v>626.43756700000006</v>
          </cell>
          <cell r="H164">
            <v>791.62915341790006</v>
          </cell>
          <cell r="I164">
            <v>3324.8424443551803</v>
          </cell>
        </row>
        <row r="165">
          <cell r="A165" t="str">
            <v>6.4.13</v>
          </cell>
          <cell r="B165" t="str">
            <v>FNDE 444</v>
          </cell>
          <cell r="C165" t="str">
            <v>JANELA DE ALUMÍNIO - JA-13 - 560 X 100 CM, TIPO MAXIM-AR, COM VIDROS, BATENTE E FERRAGENS. EXCLUSIVE ALIZAR, ACABAMENTO E CONTRAMARCO, CONFORME PROJETO DE ESQUADRIAS</v>
          </cell>
          <cell r="D165" t="str">
            <v>PRÓPRIA</v>
          </cell>
          <cell r="E165" t="str">
            <v>M2</v>
          </cell>
          <cell r="F165">
            <v>16.8</v>
          </cell>
          <cell r="G165">
            <v>626.43756700000006</v>
          </cell>
          <cell r="H165">
            <v>791.62915341790006</v>
          </cell>
          <cell r="I165">
            <v>13299.369777420721</v>
          </cell>
        </row>
        <row r="166">
          <cell r="A166" t="str">
            <v>6.4.14</v>
          </cell>
          <cell r="B166" t="str">
            <v>FNDE 445</v>
          </cell>
          <cell r="C166" t="str">
            <v>JANELA DE ALUMÍNIO JA-14 - 160 X 85, TIPO FIXA, PARA VIDRO, COM VIDRO, BATENTE E FERRAGENS. EXCLUSIVE ACABAMENTO, ALIZAR E CONTRAMARCO, CONFORME PROJETO DE ESQUADRIAS</v>
          </cell>
          <cell r="D166" t="str">
            <v>PRÓPRIA</v>
          </cell>
          <cell r="E166" t="str">
            <v>M2</v>
          </cell>
          <cell r="F166">
            <v>2.72</v>
          </cell>
          <cell r="G166">
            <v>663.67589999999996</v>
          </cell>
          <cell r="H166">
            <v>838.68723482999997</v>
          </cell>
          <cell r="I166">
            <v>2281.2292787376</v>
          </cell>
        </row>
        <row r="167">
          <cell r="A167" t="str">
            <v>6.4.15</v>
          </cell>
          <cell r="B167" t="str">
            <v>FNDE 05</v>
          </cell>
          <cell r="C167" t="str">
            <v>TELA TIPO MOSQUITEIRO - FIXADA NA ESQUADRIA - CONFORME PROJETO DE ESQUADRIAS</v>
          </cell>
          <cell r="D167" t="str">
            <v>PRÓPRIA</v>
          </cell>
          <cell r="E167" t="str">
            <v>M2</v>
          </cell>
          <cell r="F167">
            <v>10.28</v>
          </cell>
          <cell r="G167">
            <v>224.91199999999998</v>
          </cell>
          <cell r="H167">
            <v>284.22129439999998</v>
          </cell>
          <cell r="I167">
            <v>2921.7949064319996</v>
          </cell>
        </row>
        <row r="168">
          <cell r="A168" t="str">
            <v>6.5</v>
          </cell>
          <cell r="B168" t="str">
            <v>PORTAS DE VIDRO</v>
          </cell>
          <cell r="I168">
            <v>829.01677058000007</v>
          </cell>
        </row>
        <row r="169">
          <cell r="A169" t="str">
            <v>6.5.1</v>
          </cell>
          <cell r="B169" t="str">
            <v>FNDE 437</v>
          </cell>
          <cell r="C169" t="str">
            <v>PORTA DE VIDRO - PV1 - 175X 230 CM, DE ABRIR DUAS FOLHAS TEMPERADO INCOLOR 10 MM, CONFORME PROJETO</v>
          </cell>
          <cell r="D169" t="str">
            <v>PRÓPRIA</v>
          </cell>
          <cell r="E169" t="str">
            <v>M2</v>
          </cell>
          <cell r="F169">
            <v>1</v>
          </cell>
          <cell r="G169">
            <v>656.02340000000004</v>
          </cell>
          <cell r="H169">
            <v>829.01677058000007</v>
          </cell>
          <cell r="I169">
            <v>829.01677058000007</v>
          </cell>
        </row>
        <row r="170">
          <cell r="A170" t="str">
            <v>6.6</v>
          </cell>
          <cell r="B170" t="str">
            <v>ESQUADRIA GERAL</v>
          </cell>
          <cell r="I170">
            <v>157494.99237740354</v>
          </cell>
        </row>
        <row r="171">
          <cell r="A171" t="str">
            <v>6.6.1</v>
          </cell>
          <cell r="B171" t="str">
            <v>FNDE 280</v>
          </cell>
          <cell r="C171" t="str">
            <v>PF1 - PORTÃO METÁLICO DE ABRIR, 1,40 X 2,20 M, COM CHAPA METÁLICA, INCLUSO PINTURA, CONFORME PROJETO DE ESQUADRIAS</v>
          </cell>
          <cell r="D171" t="str">
            <v>PRÓPRIA</v>
          </cell>
          <cell r="E171" t="str">
            <v>M2</v>
          </cell>
          <cell r="F171">
            <v>3.08</v>
          </cell>
          <cell r="G171">
            <v>786.01082000000008</v>
          </cell>
          <cell r="H171">
            <v>993.28187323400016</v>
          </cell>
          <cell r="I171">
            <v>3059.3081695607207</v>
          </cell>
        </row>
        <row r="172">
          <cell r="A172" t="str">
            <v>6.6.2</v>
          </cell>
          <cell r="B172" t="str">
            <v>FNDE 08</v>
          </cell>
          <cell r="C172" t="str">
            <v>PF2 - PORTÃO METÁLICO DE ABRIR, 1,40 X 1,05 M, COM CHAPA METÁLICA, INCLUSO PINTURA, CONFORME PROJETO DE ESQUADRIAS</v>
          </cell>
          <cell r="D172" t="str">
            <v>PRÓPRIA</v>
          </cell>
          <cell r="E172" t="str">
            <v>M2</v>
          </cell>
          <cell r="F172">
            <v>2.94</v>
          </cell>
          <cell r="G172">
            <v>786.01082000000008</v>
          </cell>
          <cell r="H172">
            <v>993.28187323400016</v>
          </cell>
          <cell r="I172">
            <v>2920.2487073079606</v>
          </cell>
        </row>
        <row r="173">
          <cell r="A173" t="str">
            <v>6.6.3</v>
          </cell>
          <cell r="B173" t="str">
            <v>FNDE 281</v>
          </cell>
          <cell r="C173" t="str">
            <v>FECHAMENTO EM CHAPA METÁLICA PERFURADA, INCLUSO PINTURA, CONFORME PROJETO</v>
          </cell>
          <cell r="D173" t="str">
            <v>PRÓPRIA</v>
          </cell>
          <cell r="E173" t="str">
            <v>M2</v>
          </cell>
          <cell r="F173">
            <v>116.76</v>
          </cell>
          <cell r="G173">
            <v>764.79082000000005</v>
          </cell>
          <cell r="H173">
            <v>966.46615923400009</v>
          </cell>
          <cell r="I173">
            <v>112844.58875216186</v>
          </cell>
        </row>
        <row r="174">
          <cell r="A174" t="str">
            <v>6.6.4</v>
          </cell>
          <cell r="B174" t="str">
            <v>FNDE 283</v>
          </cell>
          <cell r="C174" t="str">
            <v>CERCA/GRADIL H=1,58M, MALHA 5 X 15CM - GALVANIZADO</v>
          </cell>
          <cell r="D174" t="str">
            <v>PRÓPRIA</v>
          </cell>
          <cell r="E174" t="str">
            <v>M2</v>
          </cell>
          <cell r="F174">
            <v>71.89</v>
          </cell>
          <cell r="G174">
            <v>302.47500000000002</v>
          </cell>
          <cell r="H174">
            <v>382.23765750000007</v>
          </cell>
          <cell r="I174">
            <v>27479.065197675005</v>
          </cell>
        </row>
        <row r="175">
          <cell r="A175" t="str">
            <v>6.6.5</v>
          </cell>
          <cell r="B175" t="str">
            <v>FNDE 446</v>
          </cell>
          <cell r="C175" t="str">
            <v>P01 - PORTÃO METÁLICO 1,50 x 2,10 M , MALHA 5 X 20CM - FIO 5,00MM, REVESTIDOS EM POLIESTER POR PROCESSO DE PINTURA ELETROSTÁTICA (GRADIL), NA COR BRANCA - FORNECIMENTO E INSTALAÇÃO</v>
          </cell>
          <cell r="D175" t="str">
            <v>PRÓPRIA</v>
          </cell>
          <cell r="E175" t="str">
            <v>M2</v>
          </cell>
          <cell r="F175">
            <v>6.3</v>
          </cell>
          <cell r="G175">
            <v>535.45100000000002</v>
          </cell>
          <cell r="H175">
            <v>676.64942870000004</v>
          </cell>
          <cell r="I175">
            <v>4262.8914008100001</v>
          </cell>
        </row>
        <row r="176">
          <cell r="A176" t="str">
            <v>6.6.6</v>
          </cell>
          <cell r="B176" t="str">
            <v>FNDE 447</v>
          </cell>
          <cell r="C176" t="str">
            <v>P02 - PORTÃO METÁLICO 1,00 x 2,00 M , MALHA 5 X 20CM - FIO 5,00MM, REVESTIDOS EM POLIESTER POR PROCESSO DE PINTURA ELETROSTÁTICA (GRADIL), NA COR BRANCA - FORNECIMENTO E INSTALAÇÃO</v>
          </cell>
          <cell r="D176" t="str">
            <v>PRÓPRIA</v>
          </cell>
          <cell r="E176" t="str">
            <v>M2</v>
          </cell>
          <cell r="F176">
            <v>4</v>
          </cell>
          <cell r="G176">
            <v>535.45100000000002</v>
          </cell>
          <cell r="H176">
            <v>676.64942870000004</v>
          </cell>
          <cell r="I176">
            <v>2706.5977148000002</v>
          </cell>
        </row>
        <row r="177">
          <cell r="A177" t="str">
            <v>6.6.7</v>
          </cell>
          <cell r="B177" t="str">
            <v>FNDE 448</v>
          </cell>
          <cell r="C177" t="str">
            <v>P03 - PORTÃO METÁLICO 3,12 x 2,00 M , MALHA 5 X 20CM - FIO 5,00MM, REVESTIDOS EM POLIESTER POR PROCESSO DE PINTURA ELETROSTÁTICA (GRADIL), NA COR BRANCA - FORNECIMENTO E INSTALAÇÃO</v>
          </cell>
          <cell r="D177" t="str">
            <v>PRÓPRIA</v>
          </cell>
          <cell r="E177" t="str">
            <v>M2</v>
          </cell>
          <cell r="F177">
            <v>6.24</v>
          </cell>
          <cell r="G177">
            <v>535.45100000000002</v>
          </cell>
          <cell r="H177">
            <v>676.64942870000004</v>
          </cell>
          <cell r="I177">
            <v>4222.2924350880003</v>
          </cell>
        </row>
        <row r="178">
          <cell r="A178" t="str">
            <v>7</v>
          </cell>
          <cell r="B178" t="str">
            <v>SISTEMAS DE COBERTURA</v>
          </cell>
          <cell r="I178">
            <v>228266.20865117811</v>
          </cell>
        </row>
        <row r="179">
          <cell r="A179" t="str">
            <v>7.1</v>
          </cell>
          <cell r="B179" t="str">
            <v>FNDE 20</v>
          </cell>
          <cell r="C179" t="str">
            <v>TELHA TERMOISOLANTE REVESTIDA EM ACO GALVALUME, FACE SUPERIOR TRAPEZOIDAL E FACE INFERIOR PLANA (NAO INCLUI ACESSORIOS DE FIXACAO), REVEST COM ESPESSURA DE 0,50 MM, COM PRE-PINTURA DE COR BRANCA NAS DUAS FACES, NUCLEO EM POLIIOCIANURATO (PIR) COM ESPESSURA DE 50 MM</v>
          </cell>
          <cell r="D179" t="str">
            <v>PRÓPRIA</v>
          </cell>
          <cell r="E179" t="str">
            <v>M2</v>
          </cell>
          <cell r="F179">
            <v>850.66</v>
          </cell>
          <cell r="G179">
            <v>161.0368</v>
          </cell>
          <cell r="H179">
            <v>203.50220416000002</v>
          </cell>
          <cell r="I179">
            <v>173111.18499074562</v>
          </cell>
        </row>
        <row r="180">
          <cell r="A180" t="str">
            <v>7.2</v>
          </cell>
          <cell r="B180">
            <v>94229</v>
          </cell>
          <cell r="C180" t="str">
            <v>CALHA EM CHAPA DE AÇO GALVANIZADO NÚMERO 24, DESENVOLVIMENTO DE 100 CM, INCLUSO TRANSPORTE VERTICAL. AF_07/2019</v>
          </cell>
          <cell r="D180" t="str">
            <v>SINAPI</v>
          </cell>
          <cell r="E180" t="str">
            <v>M</v>
          </cell>
          <cell r="F180">
            <v>69.150000000000006</v>
          </cell>
          <cell r="G180">
            <v>189.66</v>
          </cell>
          <cell r="H180">
            <v>239.67334199999999</v>
          </cell>
          <cell r="I180">
            <v>16573.411599300001</v>
          </cell>
        </row>
        <row r="181">
          <cell r="A181" t="str">
            <v>7.3</v>
          </cell>
          <cell r="B181" t="str">
            <v>FNDE 422</v>
          </cell>
          <cell r="C181" t="str">
            <v>RUFO EM CHAPA DE AÇO GALVANIZADO NR. 24, DESENVOLVIMENTO 73 CM</v>
          </cell>
          <cell r="D181" t="str">
            <v>PRÓPRIA</v>
          </cell>
          <cell r="E181" t="str">
            <v>M</v>
          </cell>
          <cell r="F181">
            <v>93.6</v>
          </cell>
          <cell r="G181">
            <v>65.195212999999995</v>
          </cell>
          <cell r="H181">
            <v>82.387190668100004</v>
          </cell>
          <cell r="I181">
            <v>7711.4410465341598</v>
          </cell>
        </row>
        <row r="182">
          <cell r="A182" t="str">
            <v>7.4</v>
          </cell>
          <cell r="B182" t="str">
            <v>FNDE 423</v>
          </cell>
          <cell r="C182" t="str">
            <v>RUFO EM CHAPA DE AÇO GALVANIZADO NR. 24, DESENVOLVIMENTO 39 CM</v>
          </cell>
          <cell r="D182" t="str">
            <v>PRÓPRIA</v>
          </cell>
          <cell r="E182" t="str">
            <v>M</v>
          </cell>
          <cell r="F182">
            <v>45.7</v>
          </cell>
          <cell r="G182">
            <v>65.195212999999995</v>
          </cell>
          <cell r="H182">
            <v>82.387190668100004</v>
          </cell>
          <cell r="I182">
            <v>3765.0946135321706</v>
          </cell>
        </row>
        <row r="183">
          <cell r="A183" t="str">
            <v>7.5</v>
          </cell>
          <cell r="B183" t="str">
            <v>FNDE 424</v>
          </cell>
          <cell r="C183" t="str">
            <v>RUFO EM CHAPA DE AÇO GALVANIZADO NR. 24, DESENVOLVIMENTO 32 CM</v>
          </cell>
          <cell r="D183" t="str">
            <v>PRÓPRIA</v>
          </cell>
          <cell r="E183" t="str">
            <v>M</v>
          </cell>
          <cell r="F183">
            <v>126.6</v>
          </cell>
          <cell r="G183">
            <v>65.07559599999999</v>
          </cell>
          <cell r="H183">
            <v>82.236030665199991</v>
          </cell>
          <cell r="I183">
            <v>10411.081482214318</v>
          </cell>
        </row>
        <row r="184">
          <cell r="A184" t="str">
            <v>7.6</v>
          </cell>
          <cell r="B184" t="str">
            <v>FNDE 167</v>
          </cell>
          <cell r="C184" t="str">
            <v>PINGADEIRA EM CHAPA DE AÇO GALVANIZADO</v>
          </cell>
          <cell r="D184" t="str">
            <v>PRÓPRIA</v>
          </cell>
          <cell r="E184" t="str">
            <v>M</v>
          </cell>
          <cell r="F184">
            <v>233.6</v>
          </cell>
          <cell r="G184">
            <v>56.551411999999999</v>
          </cell>
          <cell r="H184">
            <v>71.4640193444</v>
          </cell>
          <cell r="I184">
            <v>16693.99491885184</v>
          </cell>
        </row>
        <row r="185">
          <cell r="A185" t="str">
            <v>8</v>
          </cell>
          <cell r="B185" t="str">
            <v>IMPERMEABILIZAÇÃO</v>
          </cell>
          <cell r="I185">
            <v>27089.635406908936</v>
          </cell>
        </row>
        <row r="186">
          <cell r="A186" t="str">
            <v>8.1</v>
          </cell>
          <cell r="B186" t="str">
            <v>FNDE 172</v>
          </cell>
          <cell r="C186" t="str">
            <v>IMPERMEABILIZAÇÃO DE VIGA BALDRAME COM EMULSÃO ASFÁLTICA, 2 DEMÃOS</v>
          </cell>
          <cell r="D186" t="str">
            <v>PRÓPRIA</v>
          </cell>
          <cell r="E186" t="str">
            <v>M2</v>
          </cell>
          <cell r="F186">
            <v>394.02</v>
          </cell>
          <cell r="G186">
            <v>41.265807000000002</v>
          </cell>
          <cell r="H186">
            <v>52.147600305900006</v>
          </cell>
          <cell r="I186">
            <v>20547.197472530719</v>
          </cell>
        </row>
        <row r="187">
          <cell r="A187" t="str">
            <v>8.2</v>
          </cell>
          <cell r="B187" t="str">
            <v>FNDE 174</v>
          </cell>
          <cell r="C187" t="str">
            <v>IMPERMEABILIZAÇÃO DE PISO COM EMULSÃO ASFÁLTICA, 2 DEMÃOS</v>
          </cell>
          <cell r="D187" t="str">
            <v>PRÓPRIA</v>
          </cell>
          <cell r="E187" t="str">
            <v>M2</v>
          </cell>
          <cell r="F187">
            <v>125.46</v>
          </cell>
          <cell r="G187">
            <v>41.265807000000002</v>
          </cell>
          <cell r="H187">
            <v>52.147600305900006</v>
          </cell>
          <cell r="I187">
            <v>6542.4379343782148</v>
          </cell>
        </row>
        <row r="188">
          <cell r="A188" t="str">
            <v>9</v>
          </cell>
          <cell r="B188" t="str">
            <v>REVESTIMENTOS INTERNO E EXTERNO</v>
          </cell>
          <cell r="I188">
            <v>330455.38811228465</v>
          </cell>
        </row>
        <row r="189">
          <cell r="A189" t="str">
            <v>9.1</v>
          </cell>
          <cell r="B189" t="str">
            <v>EDIFICAÇÃO</v>
          </cell>
          <cell r="I189">
            <v>324048.21996993467</v>
          </cell>
        </row>
        <row r="190">
          <cell r="A190" t="str">
            <v>9.1.1</v>
          </cell>
          <cell r="B190">
            <v>87878</v>
          </cell>
          <cell r="C190" t="str">
            <v>CHAPISCO APLICADO EM ALVENARIAS E ESTRUTURAS DE CONCRETO INTERNAS, COM COLHER DE PEDREIRO. ARGAMASSA TRAÇO 1:3 COM PREPARO MANUAL. AF_10/2022</v>
          </cell>
          <cell r="D190" t="str">
            <v>SINAPI</v>
          </cell>
          <cell r="E190" t="str">
            <v>M2</v>
          </cell>
          <cell r="F190">
            <v>2569.6</v>
          </cell>
          <cell r="G190">
            <v>5.51</v>
          </cell>
          <cell r="H190">
            <v>6.962987</v>
          </cell>
          <cell r="I190">
            <v>17892.091395200001</v>
          </cell>
        </row>
        <row r="191">
          <cell r="A191" t="str">
            <v>9.1.2</v>
          </cell>
          <cell r="B191">
            <v>87535</v>
          </cell>
          <cell r="C191" t="str">
            <v>EMBOÇO, EM ARGAMASSA TRAÇO 1:2:8, PREPARO MECÂNICO, APLICADO MANUALMENTE EM PAREDES INTERNAS DE AMBIENTES COM ÁREA MAIOR QUE 10M², E = 17,5MM, COM TALISCAS. AF_03/2024</v>
          </cell>
          <cell r="D191" t="str">
            <v>SINAPI</v>
          </cell>
          <cell r="E191" t="str">
            <v>M2</v>
          </cell>
          <cell r="F191">
            <v>1589.78</v>
          </cell>
          <cell r="G191">
            <v>37.9</v>
          </cell>
          <cell r="H191">
            <v>47.89423</v>
          </cell>
          <cell r="I191">
            <v>76141.288969400004</v>
          </cell>
        </row>
        <row r="192">
          <cell r="A192" t="str">
            <v>9.1.3</v>
          </cell>
          <cell r="B192">
            <v>87792</v>
          </cell>
          <cell r="C192" t="str">
            <v>EMBOÇO OU MASSA ÚNICA EM ARGAMASSA TRAÇO 1:2:8, PREPARO MECÂNICO COM BETONEIRA 400 L, APLICADA MANUALMENTE EM PANOS CEGOS DE FACHADA (SEM PRESENÇA DE VÃOS), ESPESSURA DE 25 MM. AF_08/2022</v>
          </cell>
          <cell r="D192" t="str">
            <v>SINAPI</v>
          </cell>
          <cell r="E192" t="str">
            <v>M2</v>
          </cell>
          <cell r="F192">
            <v>979.82</v>
          </cell>
          <cell r="G192">
            <v>46.2</v>
          </cell>
          <cell r="H192">
            <v>58.382940000000005</v>
          </cell>
          <cell r="I192">
            <v>57204.772270800007</v>
          </cell>
        </row>
        <row r="193">
          <cell r="A193" t="str">
            <v>9.1.4</v>
          </cell>
          <cell r="B193">
            <v>87543</v>
          </cell>
          <cell r="C193" t="str">
            <v>MASSA ÚNICA, EM ARGAMASSA INDUSTRIALIZADA, PREPARO MECÂNICO, APLICADA COM EQUIPAMENTO DE MISTURA E PROJEÇÃO DE ARGAMASSA EM PAREDES INTERNAS, E = 5MM, SEM TALISCAS. AF_03/2024</v>
          </cell>
          <cell r="D193" t="str">
            <v>SINAPI</v>
          </cell>
          <cell r="E193" t="str">
            <v>M2</v>
          </cell>
          <cell r="F193">
            <v>1024.77</v>
          </cell>
          <cell r="G193">
            <v>23.48</v>
          </cell>
          <cell r="H193">
            <v>29.671676000000001</v>
          </cell>
          <cell r="I193">
            <v>30406.64341452</v>
          </cell>
        </row>
        <row r="194">
          <cell r="A194" t="str">
            <v>9.1.5</v>
          </cell>
          <cell r="B194">
            <v>87273</v>
          </cell>
          <cell r="C194" t="str">
            <v>REVESTIMENTO CERÂMICO PARA PAREDES INTERNAS COM PLACAS TIPO ESMALTADA DE DIMENSÕES 33X45 CM APLICADAS NA ALTURA INTEIRA DAS PAREDES. AF_02/2023_PE</v>
          </cell>
          <cell r="D194" t="str">
            <v>SINAPI</v>
          </cell>
          <cell r="E194" t="str">
            <v>M2</v>
          </cell>
          <cell r="F194">
            <v>456.39</v>
          </cell>
          <cell r="G194">
            <v>67.95</v>
          </cell>
          <cell r="H194">
            <v>85.868415000000013</v>
          </cell>
          <cell r="I194">
            <v>39189.485921850006</v>
          </cell>
        </row>
        <row r="195">
          <cell r="A195" t="str">
            <v>9.1.6</v>
          </cell>
          <cell r="B195" t="str">
            <v>FNDE 293</v>
          </cell>
          <cell r="C195" t="str">
            <v>REVESTIMENTO CERÂMICO PARA PAREDES INTERNAS COM PLACAS TIPO ESMALTADA EXTRA DE DIMENSÕES 10X10 CM COR AMARELA APLICADAS NA ALTURA INTEIRA DAS PAREDES</v>
          </cell>
          <cell r="D195" t="str">
            <v>PRÓPRIA</v>
          </cell>
          <cell r="E195" t="str">
            <v>M2</v>
          </cell>
          <cell r="F195">
            <v>94</v>
          </cell>
          <cell r="G195">
            <v>66.733598000000001</v>
          </cell>
          <cell r="H195">
            <v>84.33124779260001</v>
          </cell>
          <cell r="I195">
            <v>7927.1372925044006</v>
          </cell>
        </row>
        <row r="196">
          <cell r="A196" t="str">
            <v>9.1.7</v>
          </cell>
          <cell r="B196" t="str">
            <v>FNDE 294</v>
          </cell>
          <cell r="C196" t="str">
            <v>REVESTIMENTO CERÂMICO PARA PAREDES INTERNAS COM PLACAS TIPO ESMALTADA EXTRA DE DIMENSÕES 10X10 CM COR AZUL APLICADAS NA ALTURA INTEIRA DAS PAREDES</v>
          </cell>
          <cell r="D196" t="str">
            <v>PRÓPRIA</v>
          </cell>
          <cell r="E196" t="str">
            <v>M2</v>
          </cell>
          <cell r="F196">
            <v>4.5999999999999996</v>
          </cell>
          <cell r="G196">
            <v>66.733598000000001</v>
          </cell>
          <cell r="H196">
            <v>84.33124779260001</v>
          </cell>
          <cell r="I196">
            <v>387.92373984596003</v>
          </cell>
        </row>
        <row r="197">
          <cell r="A197" t="str">
            <v>9.1.8</v>
          </cell>
          <cell r="B197" t="str">
            <v>FNDE 295</v>
          </cell>
          <cell r="C197" t="str">
            <v>REVESTIMENTO CERÂMICO PARA PAREDES INTERNAS COM PLACAS TIPO ESMALTADA EXTRA DE DIMENSÕES 10X10 CM COR BRANCA APLICADAS NA ALTURA INTEIRA DAS PAREDES</v>
          </cell>
          <cell r="D197" t="str">
            <v>PRÓPRIA</v>
          </cell>
          <cell r="E197" t="str">
            <v>M2</v>
          </cell>
          <cell r="F197">
            <v>9.7100000000000009</v>
          </cell>
          <cell r="G197">
            <v>66.733598000000001</v>
          </cell>
          <cell r="H197">
            <v>84.33124779260001</v>
          </cell>
          <cell r="I197">
            <v>818.85641606614615</v>
          </cell>
        </row>
        <row r="198">
          <cell r="A198" t="str">
            <v>9.1.9</v>
          </cell>
          <cell r="B198" t="str">
            <v>FNDE 296</v>
          </cell>
          <cell r="C198" t="str">
            <v>REVESTIMENTO CERÂMICO PARA PAREDES INTERNAS COM PLACAS TIPO ESMALTADA EXTRA DE DIMENSÕES 10X10 CM COR VERMELHA APLICADAS NA ALTURA INTEIRA DAS PAREDES</v>
          </cell>
          <cell r="D198" t="str">
            <v>PRÓPRIA</v>
          </cell>
          <cell r="E198" t="str">
            <v>M2</v>
          </cell>
          <cell r="F198">
            <v>4.92</v>
          </cell>
          <cell r="G198">
            <v>66.733598000000001</v>
          </cell>
          <cell r="H198">
            <v>84.33124779260001</v>
          </cell>
          <cell r="I198">
            <v>414.90973913959203</v>
          </cell>
        </row>
        <row r="199">
          <cell r="A199" t="str">
            <v>9.1.10</v>
          </cell>
          <cell r="B199" t="str">
            <v>FNDE 245</v>
          </cell>
          <cell r="C199" t="str">
            <v>RODA MEIO EM MADEIRA, ALTURA 7CM, FIXADO COM COLA</v>
          </cell>
          <cell r="D199" t="str">
            <v>PRÓPRIA</v>
          </cell>
          <cell r="E199" t="str">
            <v>M</v>
          </cell>
          <cell r="F199">
            <v>127.2</v>
          </cell>
          <cell r="G199">
            <v>43.126359999999998</v>
          </cell>
          <cell r="H199">
            <v>54.498781131999998</v>
          </cell>
          <cell r="I199">
            <v>6932.2449599904003</v>
          </cell>
        </row>
        <row r="200">
          <cell r="A200" t="str">
            <v>9.1.11</v>
          </cell>
          <cell r="B200">
            <v>96114</v>
          </cell>
          <cell r="C200" t="str">
            <v>FORRO EM DRYWALL, PARA AMBIENTES COMERCIAIS, INCLUSIVE ESTRUTURA BIRECIONAL DE FIXAÇÃO. AF_08/2023_PS</v>
          </cell>
          <cell r="D200" t="str">
            <v>SINAPI</v>
          </cell>
          <cell r="E200" t="str">
            <v>M2</v>
          </cell>
          <cell r="F200">
            <v>438.37</v>
          </cell>
          <cell r="G200">
            <v>76.61</v>
          </cell>
          <cell r="H200">
            <v>96.812056999999996</v>
          </cell>
          <cell r="I200">
            <v>42439.501427089999</v>
          </cell>
        </row>
        <row r="201">
          <cell r="A201" t="str">
            <v>9.1.12</v>
          </cell>
          <cell r="B201" t="str">
            <v>FNDE 18</v>
          </cell>
          <cell r="C201" t="str">
            <v>FORRO DE FIBRA MINERAL EM PLACAS DE 625 X 625 MM, E = 15 MM, BORDA RETA, COM PINTURA ANTIMOFO, APOIADO EM PERFIL DE ACO GALVANIZADO COM 24 MM DE BASE - INSTALADO</v>
          </cell>
          <cell r="D201" t="str">
            <v>PRÓPRIA</v>
          </cell>
          <cell r="E201" t="str">
            <v>M2</v>
          </cell>
          <cell r="F201">
            <v>259.43</v>
          </cell>
          <cell r="G201">
            <v>135.105954</v>
          </cell>
          <cell r="H201">
            <v>170.7333940698</v>
          </cell>
          <cell r="I201">
            <v>44293.364423528212</v>
          </cell>
        </row>
        <row r="202">
          <cell r="A202" t="str">
            <v>9.2</v>
          </cell>
          <cell r="B202" t="str">
            <v>MURETA</v>
          </cell>
          <cell r="I202">
            <v>6407.1681423500004</v>
          </cell>
        </row>
        <row r="203">
          <cell r="A203" t="str">
            <v>9.2.1</v>
          </cell>
          <cell r="B203">
            <v>87878</v>
          </cell>
          <cell r="C203" t="str">
            <v>CHAPISCO APLICADO EM ALVENARIAS E ESTRUTURAS DE CONCRETO INTERNAS, COM COLHER DE PEDREIRO. ARGAMASSA TRAÇO 1:3 COM PREPARO MANUAL. AF_10/2022</v>
          </cell>
          <cell r="D203" t="str">
            <v>SINAPI</v>
          </cell>
          <cell r="E203" t="str">
            <v>M2</v>
          </cell>
          <cell r="F203">
            <v>98.05</v>
          </cell>
          <cell r="G203">
            <v>5.51</v>
          </cell>
          <cell r="H203">
            <v>6.962987</v>
          </cell>
          <cell r="I203">
            <v>682.72087535000003</v>
          </cell>
        </row>
        <row r="204">
          <cell r="A204" t="str">
            <v>9.2.2</v>
          </cell>
          <cell r="B204">
            <v>87792</v>
          </cell>
          <cell r="C204" t="str">
            <v>EMBOÇO OU MASSA ÚNICA EM ARGAMASSA TRAÇO 1:2:8, PREPARO MECÂNICO COM BETONEIRA 400 L, APLICADA MANUALMENTE EM PANOS CEGOS DE FACHADA (SEM PRESENÇA DE VÃOS), ESPESSURA DE 25 MM. AF_08/2022</v>
          </cell>
          <cell r="D204" t="str">
            <v>SINAPI</v>
          </cell>
          <cell r="E204" t="str">
            <v>M2</v>
          </cell>
          <cell r="F204">
            <v>98.05</v>
          </cell>
          <cell r="G204">
            <v>46.2</v>
          </cell>
          <cell r="H204">
            <v>58.382940000000005</v>
          </cell>
          <cell r="I204">
            <v>5724.4472670000005</v>
          </cell>
        </row>
        <row r="205">
          <cell r="A205" t="str">
            <v>10</v>
          </cell>
          <cell r="B205" t="str">
            <v>SISTEMAS DE PISOS</v>
          </cell>
          <cell r="I205">
            <v>177779.28443250744</v>
          </cell>
        </row>
        <row r="206">
          <cell r="A206" t="str">
            <v>10.1</v>
          </cell>
          <cell r="B206" t="str">
            <v>PAVIMENTAÇÃO INTERNA</v>
          </cell>
          <cell r="I206">
            <v>144145.28291478622</v>
          </cell>
        </row>
        <row r="207">
          <cell r="A207" t="str">
            <v>10.1.1</v>
          </cell>
          <cell r="B207" t="str">
            <v>FNDE 182</v>
          </cell>
          <cell r="C207" t="str">
            <v>CONTRAPISO DE CONCRETO NÃO-ESTRUTURAL, ESPESSURA 3 CM E PREPARO MECÂNICO</v>
          </cell>
          <cell r="D207" t="str">
            <v>PRÓPRIA</v>
          </cell>
          <cell r="E207" t="str">
            <v>M2</v>
          </cell>
          <cell r="F207">
            <v>282.92</v>
          </cell>
          <cell r="G207">
            <v>45.291687000000003</v>
          </cell>
          <cell r="H207">
            <v>57.235104861900005</v>
          </cell>
          <cell r="I207">
            <v>16192.95586752875</v>
          </cell>
        </row>
        <row r="208">
          <cell r="A208" t="str">
            <v>10.1.2</v>
          </cell>
          <cell r="B208">
            <v>98680</v>
          </cell>
          <cell r="C208" t="str">
            <v>PISO CIMENTADO, TRAÇO 1:3 (CIMENTO E AREIA), ACABAMENTO LISO, ESPESSURA 3,0 CM, PREPARO MECÂNICO DA ARGAMASSA. AF_09/2020</v>
          </cell>
          <cell r="D208" t="str">
            <v>SINAPI</v>
          </cell>
          <cell r="E208" t="str">
            <v>M2</v>
          </cell>
          <cell r="F208">
            <v>375.34</v>
          </cell>
          <cell r="G208">
            <v>49.97</v>
          </cell>
          <cell r="H208">
            <v>63.147089000000001</v>
          </cell>
          <cell r="I208">
            <v>23701.628385259999</v>
          </cell>
        </row>
        <row r="209">
          <cell r="A209" t="str">
            <v>10.1.3</v>
          </cell>
          <cell r="B209">
            <v>87755</v>
          </cell>
          <cell r="C209" t="str">
            <v>CONTRAPISO EM ARGAMASSA TRAÇO 1:4 (CIMENTO E AREIA), PREPARO MECÂNICO COM BETONEIRA 400 L, APLICADO EM ÁREAS MOLHADAS SOBRE IMPERMEABILIZAÇÃO, ACABAMENTO NÃO REFORÇADO, ESPESSURA 3CM. AF_07/2021</v>
          </cell>
          <cell r="D209" t="str">
            <v>SINAPI</v>
          </cell>
          <cell r="E209" t="str">
            <v>M2</v>
          </cell>
          <cell r="F209">
            <v>125.46</v>
          </cell>
          <cell r="G209">
            <v>57.37</v>
          </cell>
          <cell r="H209">
            <v>72.498469</v>
          </cell>
          <cell r="I209">
            <v>9095.6579207399991</v>
          </cell>
        </row>
        <row r="210">
          <cell r="A210" t="str">
            <v>10.1.4</v>
          </cell>
          <cell r="B210">
            <v>87257</v>
          </cell>
          <cell r="C210" t="str">
            <v>REVESTIMENTO CERÂMICO PARA PISO COM PLACAS TIPO ESMALTADA DE DIMENSÕES 60X60 CM APLICADA EM AMBIENTES DE ÁREA MAIOR QUE 10 M2. AF_02/2023_PE</v>
          </cell>
          <cell r="D210" t="str">
            <v>SINAPI</v>
          </cell>
          <cell r="E210" t="str">
            <v>M2</v>
          </cell>
          <cell r="F210">
            <v>42.9</v>
          </cell>
          <cell r="G210">
            <v>61.72</v>
          </cell>
          <cell r="H210">
            <v>77.995564000000002</v>
          </cell>
          <cell r="I210">
            <v>3346.0096955999998</v>
          </cell>
        </row>
        <row r="211">
          <cell r="A211" t="str">
            <v>10.1.5</v>
          </cell>
          <cell r="B211">
            <v>87251</v>
          </cell>
          <cell r="C211" t="str">
            <v>REVESTIMENTO CERÂMICO PARA PISO COM PLACAS TIPO ESMALTADA DE DIMENSÕES 45X45 CM APLICADA EM AMBIENTES DE ÁREA MAIOR QUE 10 M2. AF_02/2023_PE</v>
          </cell>
          <cell r="D211" t="str">
            <v>SINAPI</v>
          </cell>
          <cell r="E211" t="str">
            <v>M2</v>
          </cell>
          <cell r="F211">
            <v>148.94999999999999</v>
          </cell>
          <cell r="G211">
            <v>51.95</v>
          </cell>
          <cell r="H211">
            <v>65.649215000000012</v>
          </cell>
          <cell r="I211">
            <v>9778.4505742500005</v>
          </cell>
        </row>
        <row r="212">
          <cell r="A212" t="str">
            <v>10.1.6</v>
          </cell>
          <cell r="B212" t="str">
            <v>FNDE 425</v>
          </cell>
          <cell r="C212" t="str">
            <v>PISO VINÍLICO SEMI-FLEXÍVEL EM MANTA ESPESSURA 2 MM</v>
          </cell>
          <cell r="D212" t="str">
            <v>PRÓPRIA</v>
          </cell>
          <cell r="E212" t="str">
            <v>M2</v>
          </cell>
          <cell r="F212">
            <v>216.53</v>
          </cell>
          <cell r="G212">
            <v>202.18082000000001</v>
          </cell>
          <cell r="H212">
            <v>255.49590223400003</v>
          </cell>
          <cell r="I212">
            <v>55322.527710728027</v>
          </cell>
        </row>
        <row r="213">
          <cell r="A213" t="str">
            <v>10.1.7</v>
          </cell>
          <cell r="B213" t="str">
            <v>FNDE 09</v>
          </cell>
          <cell r="C213" t="str">
            <v>NATA DE CIMENTO COM COLA PVA, PARA NIVELAMENTO DE CONTRAPISO PARA ASSENTAMENTO DE PISO VINÍLICO</v>
          </cell>
          <cell r="D213" t="str">
            <v>PRÓPRIA</v>
          </cell>
          <cell r="E213" t="str">
            <v>M2</v>
          </cell>
          <cell r="F213">
            <v>216.53</v>
          </cell>
          <cell r="G213">
            <v>7.3531999999999993</v>
          </cell>
          <cell r="H213">
            <v>9.2922388399999996</v>
          </cell>
          <cell r="I213">
            <v>2012.0484760252</v>
          </cell>
        </row>
        <row r="214">
          <cell r="A214" t="str">
            <v>10.1.8</v>
          </cell>
          <cell r="B214">
            <v>88650</v>
          </cell>
          <cell r="C214" t="str">
            <v>RODAPÉ CERÂMICO DE 7CM DE ALTURA COM PLACAS TIPO ESMALTADA DE DIMENSÕES 60X60CM. AF_02/2023</v>
          </cell>
          <cell r="D214" t="str">
            <v>SINAPI</v>
          </cell>
          <cell r="E214" t="str">
            <v>M</v>
          </cell>
          <cell r="F214">
            <v>68</v>
          </cell>
          <cell r="G214">
            <v>11.84</v>
          </cell>
          <cell r="H214">
            <v>14.962208</v>
          </cell>
          <cell r="I214">
            <v>1017.430144</v>
          </cell>
        </row>
        <row r="215">
          <cell r="A215" t="str">
            <v>10.1.9</v>
          </cell>
          <cell r="B215">
            <v>98688</v>
          </cell>
          <cell r="C215" t="str">
            <v>RODAPÉ EM POLIESTIRENO, ALTURA 5 CM. AF_09/2020</v>
          </cell>
          <cell r="D215" t="str">
            <v>SINAPI</v>
          </cell>
          <cell r="E215" t="str">
            <v>M</v>
          </cell>
          <cell r="F215">
            <v>127.2</v>
          </cell>
          <cell r="G215">
            <v>77.13</v>
          </cell>
          <cell r="H215">
            <v>97.469180999999992</v>
          </cell>
          <cell r="I215">
            <v>12398.0798232</v>
          </cell>
        </row>
        <row r="216">
          <cell r="A216" t="str">
            <v>10.1.10</v>
          </cell>
          <cell r="B216">
            <v>98689</v>
          </cell>
          <cell r="C216" t="str">
            <v>SOLEIRA EM GRANITO, LARGURA 15 CM, ESPESSURA 2,0 CM. AF_09/2020</v>
          </cell>
          <cell r="D216" t="str">
            <v>SINAPI</v>
          </cell>
          <cell r="E216" t="str">
            <v>M</v>
          </cell>
          <cell r="F216">
            <v>53.45</v>
          </cell>
          <cell r="G216">
            <v>108.35</v>
          </cell>
          <cell r="H216">
            <v>136.92189500000001</v>
          </cell>
          <cell r="I216">
            <v>7318.4752877500005</v>
          </cell>
        </row>
        <row r="217">
          <cell r="A217" t="str">
            <v>10.1.11</v>
          </cell>
          <cell r="B217" t="str">
            <v>FNDE 426</v>
          </cell>
          <cell r="C217" t="str">
            <v>SOLEIRA EM GRANITO, LARGURA 30 CM, ESPESSURA 2,0 CM</v>
          </cell>
          <cell r="D217" t="str">
            <v>PRÓPRIA</v>
          </cell>
          <cell r="E217" t="str">
            <v>M</v>
          </cell>
          <cell r="F217">
            <v>1.75</v>
          </cell>
          <cell r="G217">
            <v>93.988029999999995</v>
          </cell>
          <cell r="H217">
            <v>118.77267351099999</v>
          </cell>
          <cell r="I217">
            <v>207.85217864424999</v>
          </cell>
        </row>
        <row r="218">
          <cell r="A218" t="str">
            <v>10.1.12</v>
          </cell>
          <cell r="B218">
            <v>102494</v>
          </cell>
          <cell r="C218" t="str">
            <v>PINTURA DE PISO COM TINTA EPÓXI, APLICAÇÃO MANUAL, 2 DEMÃOS, INCLUSO PRIMER EPÓXI. AF_05/2021</v>
          </cell>
          <cell r="D218" t="str">
            <v>SINAPI</v>
          </cell>
          <cell r="E218" t="str">
            <v>M2</v>
          </cell>
          <cell r="F218">
            <v>37.42</v>
          </cell>
          <cell r="G218">
            <v>79.39</v>
          </cell>
          <cell r="H218">
            <v>100.32514300000001</v>
          </cell>
          <cell r="I218">
            <v>3754.1668510600007</v>
          </cell>
        </row>
        <row r="219">
          <cell r="A219" t="str">
            <v>10.2</v>
          </cell>
          <cell r="B219" t="str">
            <v>PAVIMENTAÇÃO EXTERNA</v>
          </cell>
          <cell r="I219">
            <v>33634.001517721212</v>
          </cell>
        </row>
        <row r="220">
          <cell r="A220" t="str">
            <v>10.2.1</v>
          </cell>
          <cell r="B220">
            <v>98682</v>
          </cell>
          <cell r="C220" t="str">
            <v>PISO CIMENTADO, TRAÇO 1:3 (CIMENTO E AREIA), ACABAMENTO RÚSTICO, ESPESSURA 3,0 CM, PREPARO MECÂNICO DA ARGAMASSA. AF_09/2020</v>
          </cell>
          <cell r="D220" t="str">
            <v>SINAPI</v>
          </cell>
          <cell r="E220" t="str">
            <v>M2</v>
          </cell>
          <cell r="F220">
            <v>254.8</v>
          </cell>
          <cell r="G220">
            <v>45.67</v>
          </cell>
          <cell r="H220">
            <v>57.713179000000004</v>
          </cell>
          <cell r="I220">
            <v>14705.318009200002</v>
          </cell>
        </row>
        <row r="221">
          <cell r="A221" t="str">
            <v>10.2.2</v>
          </cell>
          <cell r="B221">
            <v>92396</v>
          </cell>
          <cell r="C221" t="str">
            <v>EXECUÇÃO DE PASSEIO EM PISO INTERTRAVADO, COM BLOCO RETANGULAR COR NATURAL DE 20 X 10 CM, ESPESSURA 6 CM. AF_10/2022</v>
          </cell>
          <cell r="D221" t="str">
            <v>SINAPI</v>
          </cell>
          <cell r="E221" t="str">
            <v>M2</v>
          </cell>
          <cell r="F221">
            <v>27.74</v>
          </cell>
          <cell r="G221">
            <v>93.61</v>
          </cell>
          <cell r="H221">
            <v>118.294957</v>
          </cell>
          <cell r="I221">
            <v>3281.5021071799997</v>
          </cell>
        </row>
        <row r="222">
          <cell r="A222" t="str">
            <v>10.2.3</v>
          </cell>
          <cell r="B222" t="str">
            <v>FNDE 190</v>
          </cell>
          <cell r="C222" t="str">
            <v>PISO PODOTÁTIL DE ALERTA, COR VERMELHA, DE CONCRETO, ASSENTADO SOBRE ARGAMASSA</v>
          </cell>
          <cell r="D222" t="str">
            <v>PRÓPRIA</v>
          </cell>
          <cell r="E222" t="str">
            <v>M2</v>
          </cell>
          <cell r="F222">
            <v>4.88</v>
          </cell>
          <cell r="G222">
            <v>211.21249</v>
          </cell>
          <cell r="H222">
            <v>266.90922361299999</v>
          </cell>
          <cell r="I222">
            <v>1302.5170112314399</v>
          </cell>
        </row>
        <row r="223">
          <cell r="A223" t="str">
            <v>10.2.4</v>
          </cell>
          <cell r="B223" t="str">
            <v>FNDE 427</v>
          </cell>
          <cell r="C223" t="str">
            <v>PISO PODOTÁTIL DIRECIONAL, , COR VERMELHA, DE CONCRETO, ASSENTADO SOBRE ARGAMASSA</v>
          </cell>
          <cell r="D223" t="str">
            <v>PRÓPRIA</v>
          </cell>
          <cell r="E223" t="str">
            <v>M2</v>
          </cell>
          <cell r="F223">
            <v>7.5</v>
          </cell>
          <cell r="G223">
            <v>211.21249</v>
          </cell>
          <cell r="H223">
            <v>266.90922361299999</v>
          </cell>
          <cell r="I223">
            <v>2001.8191770975</v>
          </cell>
        </row>
        <row r="224">
          <cell r="A224" t="str">
            <v>10.2.5</v>
          </cell>
          <cell r="B224" t="str">
            <v>FNDE 10</v>
          </cell>
          <cell r="C224" t="str">
            <v>COLCHÃO DRENANTE DE AREIA H= 30 CM</v>
          </cell>
          <cell r="D224" t="str">
            <v>PRÓPRIA</v>
          </cell>
          <cell r="E224" t="str">
            <v>M3</v>
          </cell>
          <cell r="F224">
            <v>21.96</v>
          </cell>
          <cell r="G224">
            <v>220.95583600000003</v>
          </cell>
          <cell r="H224">
            <v>279.22188995320005</v>
          </cell>
          <cell r="I224">
            <v>6131.7127033722736</v>
          </cell>
        </row>
        <row r="225">
          <cell r="A225" t="str">
            <v>10.2.6</v>
          </cell>
          <cell r="B225">
            <v>98504</v>
          </cell>
          <cell r="C225" t="str">
            <v>PLANTIO DE GRAMA BATATAIS EM PLACAS. AF_07/2024</v>
          </cell>
          <cell r="D225" t="str">
            <v>SINAPI</v>
          </cell>
          <cell r="E225" t="str">
            <v>M2</v>
          </cell>
          <cell r="F225">
            <v>344.81</v>
          </cell>
          <cell r="G225">
            <v>13.36</v>
          </cell>
          <cell r="H225">
            <v>16.883032</v>
          </cell>
          <cell r="I225">
            <v>5821.4382639200003</v>
          </cell>
        </row>
        <row r="226">
          <cell r="A226" t="str">
            <v>10.2.7</v>
          </cell>
          <cell r="B226">
            <v>94263</v>
          </cell>
          <cell r="C226" t="str">
            <v>GUIA (MEIO-FIO) CONCRETO, MOLDADA IN LOCO EM TRECHO RETO COM EXTRUSORA, 13 CM BASE X 22 CM ALTURA. AF_01/2024</v>
          </cell>
          <cell r="D226" t="str">
            <v>SINAPI</v>
          </cell>
          <cell r="E226" t="str">
            <v>M</v>
          </cell>
          <cell r="F226">
            <v>8.06</v>
          </cell>
          <cell r="G226">
            <v>38.26</v>
          </cell>
          <cell r="H226">
            <v>48.349162</v>
          </cell>
          <cell r="I226">
            <v>389.69424572000003</v>
          </cell>
        </row>
        <row r="227">
          <cell r="A227" t="str">
            <v>11</v>
          </cell>
          <cell r="B227" t="str">
            <v>PINTURAS E ACABAMENTOS</v>
          </cell>
          <cell r="I227">
            <v>186035.97034208075</v>
          </cell>
        </row>
        <row r="228">
          <cell r="A228" t="str">
            <v>11.1</v>
          </cell>
          <cell r="B228" t="str">
            <v>PINTURA EDIFICAÇÃO</v>
          </cell>
          <cell r="I228">
            <v>130904.31043191072</v>
          </cell>
        </row>
        <row r="229">
          <cell r="A229" t="str">
            <v>11.1.1</v>
          </cell>
          <cell r="B229">
            <v>88497</v>
          </cell>
          <cell r="C229" t="str">
            <v>EMASSAMENTO COM MASSA LÁTEX, APLICAÇÃO EM PAREDE, DUAS DEMÃOS, LIXAMENTO MANUAL. AF_04/2023</v>
          </cell>
          <cell r="D229" t="str">
            <v>SINAPI</v>
          </cell>
          <cell r="E229" t="str">
            <v>M2</v>
          </cell>
          <cell r="F229">
            <v>2004.59</v>
          </cell>
          <cell r="G229">
            <v>20.260000000000002</v>
          </cell>
          <cell r="H229">
            <v>25.602562000000002</v>
          </cell>
          <cell r="I229">
            <v>51322.639759580001</v>
          </cell>
        </row>
        <row r="230">
          <cell r="A230" t="str">
            <v>11.1.2</v>
          </cell>
          <cell r="B230">
            <v>87535</v>
          </cell>
          <cell r="C230" t="str">
            <v>EMBOÇO, EM ARGAMASSA TRAÇO 1:2:8, PREPARO MECÂNICO, APLICADO MANUALMENTE EM PAREDES INTERNAS DE AMBIENTES COM ÁREA MAIOR QUE 10M², E = 17,5MM, COM TALISCAS. AF_03/2024</v>
          </cell>
          <cell r="D230" t="str">
            <v>PRÓPRIA</v>
          </cell>
          <cell r="E230" t="str">
            <v>M2</v>
          </cell>
          <cell r="F230">
            <v>1902.96</v>
          </cell>
          <cell r="G230">
            <v>14.390588999999999</v>
          </cell>
          <cell r="H230">
            <v>18.185387319299998</v>
          </cell>
          <cell r="I230">
            <v>34606.064653135123</v>
          </cell>
        </row>
        <row r="231">
          <cell r="A231" t="str">
            <v>11.1.3</v>
          </cell>
          <cell r="B231">
            <v>87792</v>
          </cell>
          <cell r="C231" t="str">
            <v>PINTURA TINTA DE ACABAMENTO (PIGMENTADA) ESMALTE SINTÉTICO ACETINADO EM MADEIRA, 2 DEMÃOS. AF_01/2021</v>
          </cell>
          <cell r="D231" t="str">
            <v>SINAPI</v>
          </cell>
          <cell r="E231" t="str">
            <v>M2</v>
          </cell>
          <cell r="F231">
            <v>126.01</v>
          </cell>
          <cell r="G231">
            <v>20.190000000000001</v>
          </cell>
          <cell r="H231">
            <v>25.514103000000002</v>
          </cell>
          <cell r="I231">
            <v>3215.0321190300006</v>
          </cell>
        </row>
        <row r="232">
          <cell r="A232" t="str">
            <v>11.1.4</v>
          </cell>
          <cell r="B232" t="str">
            <v>FNDE 201</v>
          </cell>
          <cell r="C232" t="str">
            <v>PINTURA EM ESMALTE SINTÉTICO EM RODAMEIO DE MADEIRA, 2 DEMÃOS - COR BRANCO</v>
          </cell>
          <cell r="D232" t="str">
            <v>PRÓPRIA</v>
          </cell>
          <cell r="E232" t="str">
            <v>M2</v>
          </cell>
          <cell r="F232">
            <v>12.72</v>
          </cell>
          <cell r="G232">
            <v>20.210007000000001</v>
          </cell>
          <cell r="H232">
            <v>25.539385845900004</v>
          </cell>
          <cell r="I232">
            <v>324.86098795984805</v>
          </cell>
        </row>
        <row r="233">
          <cell r="A233" t="str">
            <v>11.1.5</v>
          </cell>
          <cell r="B233" t="str">
            <v>FNDE 428</v>
          </cell>
          <cell r="C233" t="str">
            <v>PINTURA COM TINTA EPÓXI EM PAREDES,ÁREAS MOLHADAS, APLICAÇÃO MANUAL, 2 DEMÃOS, INCLUSO PRIMER EPÓXI</v>
          </cell>
          <cell r="D233" t="str">
            <v>PRÓPRIA</v>
          </cell>
          <cell r="E233" t="str">
            <v>M2</v>
          </cell>
          <cell r="F233">
            <v>101.63</v>
          </cell>
          <cell r="G233">
            <v>150.80753999999999</v>
          </cell>
          <cell r="H233">
            <v>190.57548829799998</v>
          </cell>
          <cell r="I233">
            <v>19368.186875725736</v>
          </cell>
        </row>
        <row r="234">
          <cell r="A234" t="str">
            <v>11.1.6</v>
          </cell>
          <cell r="B234">
            <v>100742</v>
          </cell>
          <cell r="C234" t="str">
            <v>PINTURA COM TINTA ALQUÍDICA DE ACABAMENTO (ESMALTE SINTÉTICO ACETINADO) APLICADA A ROLO OU PINCEL SOBRE SUPERFÍCIES METÁLICAS (EXCETO PERFIL) EXECUTADO EM OBRA (POR DEMÃO). AF_01/2020</v>
          </cell>
          <cell r="D234" t="str">
            <v>SINAPI</v>
          </cell>
          <cell r="E234" t="str">
            <v>M2</v>
          </cell>
          <cell r="F234">
            <v>593.16</v>
          </cell>
          <cell r="G234">
            <v>29.44</v>
          </cell>
          <cell r="H234">
            <v>37.203328000000006</v>
          </cell>
          <cell r="I234">
            <v>22067.526036480001</v>
          </cell>
        </row>
        <row r="235">
          <cell r="A235" t="str">
            <v>11.2</v>
          </cell>
          <cell r="B235" t="str">
            <v>PINTURA DE FORROS</v>
          </cell>
          <cell r="I235">
            <v>22811.825243650004</v>
          </cell>
        </row>
        <row r="236">
          <cell r="A236" t="str">
            <v>11.2.1</v>
          </cell>
          <cell r="B236">
            <v>88494</v>
          </cell>
          <cell r="C236" t="str">
            <v>EMASSAMENTO COM MASSA LÁTEX, APLICAÇÃO EM TETO, UMA DEMÃO, LIXAMENTO MANUAL. AF_04/2023</v>
          </cell>
          <cell r="D236" t="str">
            <v>SINAPI</v>
          </cell>
          <cell r="E236" t="str">
            <v>M2</v>
          </cell>
          <cell r="F236">
            <v>442.55</v>
          </cell>
          <cell r="G236">
            <v>23.78</v>
          </cell>
          <cell r="H236">
            <v>30.050786000000002</v>
          </cell>
          <cell r="I236">
            <v>13298.975344300001</v>
          </cell>
        </row>
        <row r="237">
          <cell r="A237" t="str">
            <v>11.2.2</v>
          </cell>
          <cell r="B237">
            <v>88488</v>
          </cell>
          <cell r="C237" t="str">
            <v>PINTURA LÁTEX ACRÍLICA PREMIUM, APLICAÇÃO MANUAL EM TETO, DUAS DEMÃOS. AF_04/2023</v>
          </cell>
          <cell r="D237" t="str">
            <v>SINAPI</v>
          </cell>
          <cell r="E237" t="str">
            <v>M2</v>
          </cell>
          <cell r="F237">
            <v>442.55</v>
          </cell>
          <cell r="G237">
            <v>17.010000000000002</v>
          </cell>
          <cell r="H237">
            <v>21.495537000000002</v>
          </cell>
          <cell r="I237">
            <v>9512.8498993500016</v>
          </cell>
        </row>
        <row r="238">
          <cell r="A238" t="str">
            <v>11.3</v>
          </cell>
          <cell r="B238" t="str">
            <v>PINTURA - DIVERSOS</v>
          </cell>
          <cell r="I238">
            <v>27973.21972872</v>
          </cell>
        </row>
        <row r="239">
          <cell r="A239" t="str">
            <v>11.3.1</v>
          </cell>
          <cell r="B239" t="str">
            <v>ESTRUTURA METÁLICA</v>
          </cell>
          <cell r="I239">
            <v>27973.21972872</v>
          </cell>
        </row>
        <row r="240">
          <cell r="A240" t="str">
            <v>11.3.2</v>
          </cell>
          <cell r="B240">
            <v>100724</v>
          </cell>
          <cell r="C240" t="str">
            <v>PINTURA COM TINTA ALQUÍDICA DE FUNDO E ACABAMENTO (ESMALTE SINTÉTICO GRAFITE) APLICADA A ROLO OU PINCEL SOBRE PERFIL METÁLICO EXECUTADO EM FÁBRICA (POR DEMÃO). AF_01/2020</v>
          </cell>
          <cell r="D240" t="str">
            <v>SINAPI</v>
          </cell>
          <cell r="E240" t="str">
            <v>M2</v>
          </cell>
          <cell r="F240">
            <v>1285.48</v>
          </cell>
          <cell r="G240">
            <v>17.22</v>
          </cell>
          <cell r="H240">
            <v>21.760914</v>
          </cell>
          <cell r="I240">
            <v>27973.21972872</v>
          </cell>
        </row>
        <row r="241">
          <cell r="A241" t="str">
            <v>11.4</v>
          </cell>
          <cell r="B241" t="str">
            <v>MURETA</v>
          </cell>
          <cell r="I241">
            <v>4346.6149378000009</v>
          </cell>
        </row>
        <row r="242">
          <cell r="A242" t="str">
            <v>11.4.1</v>
          </cell>
          <cell r="B242">
            <v>96132</v>
          </cell>
          <cell r="C242" t="str">
            <v>APLICAÇÃO MANUAL DE MASSA ACRÍLICA EM PANOS DE FACHADA SEM PRESENÇA DE VÃOS, DE EDIFÍCIOS DE MÚLTIPLOS PAVIMENTOS, DUAS DEMÃOS. AF_03/2024</v>
          </cell>
          <cell r="D242" t="str">
            <v>SINAPI</v>
          </cell>
          <cell r="E242" t="str">
            <v>M2</v>
          </cell>
          <cell r="F242">
            <v>98.05</v>
          </cell>
          <cell r="G242">
            <v>20.7</v>
          </cell>
          <cell r="H242">
            <v>26.15859</v>
          </cell>
          <cell r="I242">
            <v>2564.8497495000001</v>
          </cell>
        </row>
        <row r="243">
          <cell r="A243" t="str">
            <v>11.4.2</v>
          </cell>
          <cell r="B243">
            <v>88489</v>
          </cell>
          <cell r="C243" t="str">
            <v>PINTURA LÁTEX ACRÍLICA PREMIUM, APLICAÇÃO MANUAL EM PAREDES, DUAS DEMÃOS. AF_04/2023</v>
          </cell>
          <cell r="D243" t="str">
            <v>SINAPI</v>
          </cell>
          <cell r="E243" t="str">
            <v>M2</v>
          </cell>
          <cell r="F243">
            <v>98.05</v>
          </cell>
          <cell r="G243">
            <v>14.38</v>
          </cell>
          <cell r="H243">
            <v>18.172006000000003</v>
          </cell>
          <cell r="I243">
            <v>1781.7651883000003</v>
          </cell>
        </row>
        <row r="244">
          <cell r="A244" t="str">
            <v>12</v>
          </cell>
          <cell r="B244" t="str">
            <v>INSTALAÇÃO HIDRÁULICA</v>
          </cell>
          <cell r="I244">
            <v>104534.87363029282</v>
          </cell>
        </row>
        <row r="245">
          <cell r="A245" t="str">
            <v>12.1</v>
          </cell>
          <cell r="B245" t="str">
            <v>TUBULAÇÕES E CONEXÕES DE PVC RÍGIDO</v>
          </cell>
          <cell r="I245">
            <v>42448.395403292816</v>
          </cell>
        </row>
        <row r="246">
          <cell r="A246" t="str">
            <v>12.1.1</v>
          </cell>
          <cell r="B246">
            <v>89401</v>
          </cell>
          <cell r="C246" t="str">
            <v>TUBO, PVC, SOLDÁVEL, DE 20MM, INSTALADO EM RAMAL DE DISTRIBUIÇÃO DE ÁGUA - FORNECIMENTO E INSTALAÇÃO. AF_06/2022</v>
          </cell>
          <cell r="D246" t="str">
            <v>SINAPI</v>
          </cell>
          <cell r="E246" t="str">
            <v>M</v>
          </cell>
          <cell r="F246">
            <v>27.6</v>
          </cell>
          <cell r="G246">
            <v>12.01</v>
          </cell>
          <cell r="H246">
            <v>15.177037</v>
          </cell>
          <cell r="I246">
            <v>418.88622120000002</v>
          </cell>
        </row>
        <row r="247">
          <cell r="A247" t="str">
            <v>12.1.2</v>
          </cell>
          <cell r="B247">
            <v>89356</v>
          </cell>
          <cell r="C247" t="str">
            <v>TUBO, PVC, SOLDÁVEL, DE 25MM, INSTALADO EM RAMAL OU SUB-RAMAL DE ÁGUA - FORNECIMENTO E INSTALAÇÃO. AF_06/2022</v>
          </cell>
          <cell r="D247" t="str">
            <v>SINAPI</v>
          </cell>
          <cell r="E247" t="str">
            <v>M</v>
          </cell>
          <cell r="F247">
            <v>166.9</v>
          </cell>
          <cell r="G247">
            <v>26.49</v>
          </cell>
          <cell r="H247">
            <v>33.475412999999996</v>
          </cell>
          <cell r="I247">
            <v>5587.0464296999999</v>
          </cell>
        </row>
        <row r="248">
          <cell r="A248" t="str">
            <v>12.1.3</v>
          </cell>
          <cell r="B248">
            <v>103979</v>
          </cell>
          <cell r="C248" t="str">
            <v>TUBO, PVC, SOLDÁVEL, DE 50MM, INSTALADO EM RAMAL DE DISTRIBUIÇÃO DE ÁGUA - FORNECIMENTO E INSTALAÇÃO. AF_06/2022</v>
          </cell>
          <cell r="D248" t="str">
            <v>SINAPI</v>
          </cell>
          <cell r="E248" t="str">
            <v>M</v>
          </cell>
          <cell r="F248">
            <v>81.05</v>
          </cell>
          <cell r="G248">
            <v>32.89</v>
          </cell>
          <cell r="H248">
            <v>41.563093000000002</v>
          </cell>
          <cell r="I248">
            <v>3368.6886876500002</v>
          </cell>
        </row>
        <row r="249">
          <cell r="A249" t="str">
            <v>12.1.4</v>
          </cell>
          <cell r="B249">
            <v>89450</v>
          </cell>
          <cell r="C249" t="str">
            <v>TUBO, PVC, SOLDÁVEL, DE 60MM, INSTALADO EM PRUMADA DE ÁGUA - FORNECIMENTO E INSTALAÇÃO. AF_06/2022</v>
          </cell>
          <cell r="D249" t="str">
            <v>SINAPI</v>
          </cell>
          <cell r="E249" t="str">
            <v>M</v>
          </cell>
          <cell r="F249">
            <v>11</v>
          </cell>
          <cell r="G249">
            <v>31.34</v>
          </cell>
          <cell r="H249">
            <v>39.604357999999998</v>
          </cell>
          <cell r="I249">
            <v>435.64793799999995</v>
          </cell>
        </row>
        <row r="250">
          <cell r="A250" t="str">
            <v>12.1.5</v>
          </cell>
          <cell r="B250">
            <v>89451</v>
          </cell>
          <cell r="C250" t="str">
            <v>TUBO, PVC, SOLDÁVEL, DE 75MM, INSTALADO EM PRUMADA DE ÁGUA - FORNECIMENTO E INSTALAÇÃO. AF_06/2022</v>
          </cell>
          <cell r="D250" t="str">
            <v>SINAPI</v>
          </cell>
          <cell r="E250" t="str">
            <v>M</v>
          </cell>
          <cell r="F250">
            <v>134.6</v>
          </cell>
          <cell r="G250">
            <v>50.98</v>
          </cell>
          <cell r="H250">
            <v>64.423425999999992</v>
          </cell>
          <cell r="I250">
            <v>8671.3931395999989</v>
          </cell>
        </row>
        <row r="251">
          <cell r="A251" t="str">
            <v>12.1.6</v>
          </cell>
          <cell r="B251">
            <v>89452</v>
          </cell>
          <cell r="C251" t="str">
            <v>TUBO, PVC, SOLDÁVEL, DE 85MM, INSTALADO EM PRUMADA DE ÁGUA - FORNECIMENTO E INSTALAÇÃO. AF_06/2022</v>
          </cell>
          <cell r="D251" t="str">
            <v>SINAPI</v>
          </cell>
          <cell r="E251" t="str">
            <v>M</v>
          </cell>
          <cell r="F251">
            <v>54.55</v>
          </cell>
          <cell r="G251">
            <v>70.150000000000006</v>
          </cell>
          <cell r="H251">
            <v>88.648555000000016</v>
          </cell>
          <cell r="I251">
            <v>4835.7786752500006</v>
          </cell>
        </row>
        <row r="252">
          <cell r="A252" t="str">
            <v>12.1.7</v>
          </cell>
          <cell r="B252">
            <v>94713</v>
          </cell>
          <cell r="C252" t="str">
            <v>ADAPTADOR COM FLANGES LIVRES, PVC, SOLDÁVEL, DN 75 MM X 2 1/2", INSTALADO EM RESERVAÇÃO PREDIAL DE ÁGUA - FORNECIMENTO E INSTALAÇÃO. AF_04/2024</v>
          </cell>
          <cell r="D252" t="str">
            <v>SINAPI</v>
          </cell>
          <cell r="E252" t="str">
            <v>UN</v>
          </cell>
          <cell r="F252">
            <v>6</v>
          </cell>
          <cell r="G252">
            <v>251.47</v>
          </cell>
          <cell r="H252">
            <v>317.78263900000002</v>
          </cell>
          <cell r="I252">
            <v>1906.6958340000001</v>
          </cell>
        </row>
        <row r="253">
          <cell r="A253" t="str">
            <v>12.1.8</v>
          </cell>
          <cell r="B253">
            <v>94714</v>
          </cell>
          <cell r="C253" t="str">
            <v>ADAPTADOR COM FLANGES LIVRES, PVC, SOLDÁVEL, DN 85 MM X 3", INSTALADO EM RESERVAÇÃO PREDIAL DE ÁGUA - FORNECIMENTO E INSTALAÇÃO. AF_04/2024</v>
          </cell>
          <cell r="D253" t="str">
            <v>SINAPI</v>
          </cell>
          <cell r="E253" t="str">
            <v>UN</v>
          </cell>
          <cell r="F253">
            <v>2</v>
          </cell>
          <cell r="G253">
            <v>352.87</v>
          </cell>
          <cell r="H253">
            <v>445.92181900000003</v>
          </cell>
          <cell r="I253">
            <v>891.84363800000006</v>
          </cell>
        </row>
        <row r="254">
          <cell r="A254" t="str">
            <v>12.1.9</v>
          </cell>
          <cell r="B254">
            <v>89376</v>
          </cell>
          <cell r="C254" t="str">
            <v>ADAPTADOR CURTO COM BOLSA E ROSCA PARA REGISTRO, PVC, SOLDÁVEL, DN 20MM X 1/2, INSTALADO EM RAMAL OU SUB-RAMAL DE ÁGUA - FORNECIMENTO E INSTALAÇÃO. AF_06/2022</v>
          </cell>
          <cell r="D254" t="str">
            <v>SINAPI</v>
          </cell>
          <cell r="E254" t="str">
            <v>UN</v>
          </cell>
          <cell r="F254">
            <v>4</v>
          </cell>
          <cell r="G254">
            <v>6.36</v>
          </cell>
          <cell r="H254">
            <v>8.0371320000000015</v>
          </cell>
          <cell r="I254">
            <v>32.148528000000006</v>
          </cell>
        </row>
        <row r="255">
          <cell r="A255" t="str">
            <v>12.1.10</v>
          </cell>
          <cell r="B255">
            <v>89383</v>
          </cell>
          <cell r="C255" t="str">
            <v>ADAPTADOR CURTO COM BOLSA E ROSCA PARA REGISTRO, PVC, SOLDÁVEL, DN 25MM X 3/4, INSTALADO EM RAMAL OU SUB-RAMAL DE ÁGUA - FORNECIMENTO E INSTALAÇÃO. AF_06/2022</v>
          </cell>
          <cell r="D255" t="str">
            <v>SINAPI</v>
          </cell>
          <cell r="E255" t="str">
            <v>UN</v>
          </cell>
          <cell r="F255">
            <v>72</v>
          </cell>
          <cell r="G255">
            <v>7.43</v>
          </cell>
          <cell r="H255">
            <v>9.3892910000000001</v>
          </cell>
          <cell r="I255">
            <v>676.028952</v>
          </cell>
        </row>
        <row r="256">
          <cell r="A256" t="str">
            <v>12.1.11</v>
          </cell>
          <cell r="B256">
            <v>104002</v>
          </cell>
          <cell r="C256" t="str">
            <v>ADAPTADOR CURTO COM BOLSA E ROSCA PARA REGISTRO, PVC, SOLDÁVEL, DN 50MM X 1.1/4", INSTALADO EM RAMAL DE DISTRIBUIÇÃO DE ÁGUA - FORNECIMENTO E INSTALAÇÃO. AF_06/2022</v>
          </cell>
          <cell r="D256" t="str">
            <v>SINAPI</v>
          </cell>
          <cell r="E256" t="str">
            <v>UN</v>
          </cell>
          <cell r="F256">
            <v>40</v>
          </cell>
          <cell r="G256">
            <v>19.04</v>
          </cell>
          <cell r="H256">
            <v>24.060848</v>
          </cell>
          <cell r="I256">
            <v>962.43391999999994</v>
          </cell>
        </row>
        <row r="257">
          <cell r="A257" t="str">
            <v>12.1.12</v>
          </cell>
          <cell r="B257">
            <v>89613</v>
          </cell>
          <cell r="C257" t="str">
            <v>ADAPTADOR CURTO COM BOLSA E ROSCA PARA REGISTRO, PVC, SOLDÁVEL, DN 75MM X 2.1/2", INSTALADO EM PRUMADA DE ÁGUA - FORNECIMENTO E INSTALAÇÃO. AF_12/2014</v>
          </cell>
          <cell r="D257" t="str">
            <v>SINAPI</v>
          </cell>
          <cell r="E257" t="str">
            <v>UN</v>
          </cell>
          <cell r="F257">
            <v>6</v>
          </cell>
          <cell r="G257">
            <v>32.700000000000003</v>
          </cell>
          <cell r="H257">
            <v>41.322990000000004</v>
          </cell>
          <cell r="I257">
            <v>247.93794000000003</v>
          </cell>
        </row>
        <row r="258">
          <cell r="A258" t="str">
            <v>12.1.13</v>
          </cell>
          <cell r="B258">
            <v>89616</v>
          </cell>
          <cell r="C258" t="str">
            <v>ADAPTADOR CURTO COM BOLSA E ROSCA PARA REGISTRO, PVC, SOLDÁVEL, DN 85MM X 3, INSTALADO EM PRUMADA DE ÁGUA - FORNECIMENTO E INSTALAÇÃO. AF_06/2022</v>
          </cell>
          <cell r="D258" t="str">
            <v>SINAPI</v>
          </cell>
          <cell r="E258" t="str">
            <v>UN</v>
          </cell>
          <cell r="F258">
            <v>2</v>
          </cell>
          <cell r="G258">
            <v>43.6</v>
          </cell>
          <cell r="H258">
            <v>55.097320000000003</v>
          </cell>
          <cell r="I258">
            <v>110.19464000000001</v>
          </cell>
        </row>
        <row r="259">
          <cell r="A259" t="str">
            <v>12.1.14</v>
          </cell>
          <cell r="B259">
            <v>89605</v>
          </cell>
          <cell r="C259" t="str">
            <v>LUVA DE REDUÇÃO, PVC, SOLDÁVEL, DN 60MM X 50MM, INSTALADO EM PRUMADA DE ÁGUA - FORNECIMENTO E INSTALAÇÃO. AF_06/2022</v>
          </cell>
          <cell r="D259" t="str">
            <v>SINAPI</v>
          </cell>
          <cell r="E259" t="str">
            <v>UN</v>
          </cell>
          <cell r="F259">
            <v>6</v>
          </cell>
          <cell r="G259">
            <v>22.2</v>
          </cell>
          <cell r="H259">
            <v>28.05414</v>
          </cell>
          <cell r="I259">
            <v>168.32483999999999</v>
          </cell>
        </row>
        <row r="260">
          <cell r="A260" t="str">
            <v>12.1.15</v>
          </cell>
          <cell r="B260" t="str">
            <v>FNDE 205</v>
          </cell>
          <cell r="C260" t="str">
            <v>BUCHA DE REDUÇÃO, CURTA, PVC, SOLDÁVEL, DN 75 X 60 MM, INSTALADO EM PRUMADA DE ÁGUA - FORNECIMENTO E INSTALAÇÃO</v>
          </cell>
          <cell r="D260" t="str">
            <v>PRÓPRIA</v>
          </cell>
          <cell r="E260" t="str">
            <v>UN</v>
          </cell>
          <cell r="F260">
            <v>2</v>
          </cell>
          <cell r="G260">
            <v>16.34318</v>
          </cell>
          <cell r="H260">
            <v>20.652876566</v>
          </cell>
          <cell r="I260">
            <v>41.305753132</v>
          </cell>
        </row>
        <row r="261">
          <cell r="A261" t="str">
            <v>12.1.16</v>
          </cell>
          <cell r="B261" t="str">
            <v>FNDE 229</v>
          </cell>
          <cell r="C261" t="str">
            <v>BUCHA DE REDUÇÃO, CURTA, PVC, SOLDÁVEL, DN 85 X 75 MM, INSTALADO EM PRUMADA DE ÁGUA - FORNECIMENTO E INSTALAÇÃO</v>
          </cell>
          <cell r="D261" t="str">
            <v>PRÓPRIA</v>
          </cell>
          <cell r="E261" t="str">
            <v>UN</v>
          </cell>
          <cell r="F261">
            <v>4</v>
          </cell>
          <cell r="G261">
            <v>16.34318</v>
          </cell>
          <cell r="H261">
            <v>20.652876566</v>
          </cell>
          <cell r="I261">
            <v>82.611506263999999</v>
          </cell>
        </row>
        <row r="262">
          <cell r="A262" t="str">
            <v>12.1.17</v>
          </cell>
          <cell r="B262">
            <v>103998</v>
          </cell>
          <cell r="C262" t="str">
            <v>LUVA DE REDUÇÃO, PVC, SOLDÁVEL, DN 50MM X 25MM, INSTALADO EM RAMAL DE DISTRIBUIÇÃO DE ÁGUA FORNECIMENTO E INSTALAÇÃO. AF_06/2022</v>
          </cell>
          <cell r="D262" t="str">
            <v>SINAPI</v>
          </cell>
          <cell r="E262" t="str">
            <v>UN</v>
          </cell>
          <cell r="F262">
            <v>30</v>
          </cell>
          <cell r="G262">
            <v>15.93</v>
          </cell>
          <cell r="H262">
            <v>20.130741</v>
          </cell>
          <cell r="I262">
            <v>603.92223000000001</v>
          </cell>
        </row>
        <row r="263">
          <cell r="A263" t="str">
            <v>12.1.18</v>
          </cell>
          <cell r="B263">
            <v>103969</v>
          </cell>
          <cell r="C263" t="str">
            <v>BUCHA DE REDUÇÃO, LONGA, PVC, SOLDÁVEL, DN 60 X 32 MM, INSTALADO EM PRUMADA DE ÁGUA - FORNECIMENTO E INSTALAÇÃO. AF_06/2022</v>
          </cell>
          <cell r="D263" t="str">
            <v>SINAPI</v>
          </cell>
          <cell r="E263" t="str">
            <v>UN</v>
          </cell>
          <cell r="F263">
            <v>1</v>
          </cell>
          <cell r="G263">
            <v>21.17</v>
          </cell>
          <cell r="H263">
            <v>26.752529000000003</v>
          </cell>
          <cell r="I263">
            <v>26.752529000000003</v>
          </cell>
        </row>
        <row r="264">
          <cell r="A264" t="str">
            <v>12.1.19</v>
          </cell>
          <cell r="B264">
            <v>103972</v>
          </cell>
          <cell r="C264" t="str">
            <v>BUCHA DE REDUÇÃO, LONGA, PVC, SOLDÁVEL, DN 75 X 50 MM, INSTALADO EM PRUMADA DE ÁGUA - FORNECIMENTO E INSTALAÇÃO. AF_06/2022</v>
          </cell>
          <cell r="D264" t="str">
            <v>SINAPI</v>
          </cell>
          <cell r="E264" t="str">
            <v>UN</v>
          </cell>
          <cell r="F264">
            <v>5</v>
          </cell>
          <cell r="G264">
            <v>31.13</v>
          </cell>
          <cell r="H264">
            <v>39.338980999999997</v>
          </cell>
          <cell r="I264">
            <v>196.69490499999998</v>
          </cell>
        </row>
        <row r="265">
          <cell r="A265" t="str">
            <v>12.1.20</v>
          </cell>
          <cell r="B265">
            <v>89485</v>
          </cell>
          <cell r="C265" t="str">
            <v>JOELHO 45 GRAUS, PVC, SOLDÁVEL, DN 25MM, INSTALADO EM PRUMADA DE ÁGUA - FORNECIMENTO E INSTALAÇÃO. AF_06/2022</v>
          </cell>
          <cell r="D265" t="str">
            <v>SINAPI</v>
          </cell>
          <cell r="E265" t="str">
            <v>UN</v>
          </cell>
          <cell r="F265">
            <v>3</v>
          </cell>
          <cell r="G265">
            <v>6.86</v>
          </cell>
          <cell r="H265">
            <v>8.6689820000000015</v>
          </cell>
          <cell r="I265">
            <v>26.006946000000006</v>
          </cell>
        </row>
        <row r="266">
          <cell r="A266" t="str">
            <v>12.1.21</v>
          </cell>
          <cell r="B266">
            <v>89502</v>
          </cell>
          <cell r="C266" t="str">
            <v>JOELHO 45 GRAUS, PVC, SOLDÁVEL, DN 50MM, INSTALADO EM PRUMADA DE ÁGUA - FORNECIMENTO E INSTALAÇÃO. AF_06/2022</v>
          </cell>
          <cell r="D266" t="str">
            <v>SINAPI</v>
          </cell>
          <cell r="E266" t="str">
            <v>UN</v>
          </cell>
          <cell r="F266">
            <v>2</v>
          </cell>
          <cell r="G266">
            <v>18.48</v>
          </cell>
          <cell r="H266">
            <v>23.353176000000001</v>
          </cell>
          <cell r="I266">
            <v>46.706352000000003</v>
          </cell>
        </row>
        <row r="267">
          <cell r="A267" t="str">
            <v>12.1.22</v>
          </cell>
          <cell r="B267">
            <v>89515</v>
          </cell>
          <cell r="C267" t="str">
            <v>JOELHO 45 GRAUS, PVC, SOLDÁVEL, DN 75MM, INSTALADO EM PRUMADA DE ÁGUA - FORNECIMENTO E INSTALAÇÃO. AF_06/2022</v>
          </cell>
          <cell r="D267" t="str">
            <v>SINAPI</v>
          </cell>
          <cell r="E267" t="str">
            <v>UN</v>
          </cell>
          <cell r="F267">
            <v>8</v>
          </cell>
          <cell r="G267">
            <v>87.83</v>
          </cell>
          <cell r="H267">
            <v>110.990771</v>
          </cell>
          <cell r="I267">
            <v>887.92616799999996</v>
          </cell>
        </row>
        <row r="268">
          <cell r="A268" t="str">
            <v>12.1.23</v>
          </cell>
          <cell r="B268">
            <v>89523</v>
          </cell>
          <cell r="C268" t="str">
            <v>JOELHO 45 GRAUS, PVC, SOLDÁVEL, DN 85MM, INSTALADO EM PRUMADA DE ÁGUA - FORNECIMENTO E INSTALAÇÃO. AF_06/2022</v>
          </cell>
          <cell r="D268" t="str">
            <v>SINAPI</v>
          </cell>
          <cell r="E268" t="str">
            <v>UN</v>
          </cell>
          <cell r="F268">
            <v>2</v>
          </cell>
          <cell r="G268">
            <v>107.31</v>
          </cell>
          <cell r="H268">
            <v>135.60764700000001</v>
          </cell>
          <cell r="I268">
            <v>271.21529400000003</v>
          </cell>
        </row>
        <row r="269">
          <cell r="A269" t="str">
            <v>12.1.24</v>
          </cell>
          <cell r="B269">
            <v>89358</v>
          </cell>
          <cell r="C269" t="str">
            <v>JOELHO 90 GRAUS, PVC, SOLDÁVEL, DN 20MM, INSTALADO EM RAMAL OU SUB-RAMAL DE ÁGUA - FORNECIMENTO E INSTALAÇÃO. AF_06/2022</v>
          </cell>
          <cell r="D269" t="str">
            <v>SINAPI</v>
          </cell>
          <cell r="E269" t="str">
            <v>UN</v>
          </cell>
          <cell r="F269">
            <v>4</v>
          </cell>
          <cell r="G269">
            <v>8.99</v>
          </cell>
          <cell r="H269">
            <v>11.360663000000001</v>
          </cell>
          <cell r="I269">
            <v>45.442652000000002</v>
          </cell>
        </row>
        <row r="270">
          <cell r="A270" t="str">
            <v>12.1.25</v>
          </cell>
          <cell r="B270">
            <v>89358</v>
          </cell>
          <cell r="C270" t="str">
            <v>JOELHO 90 GRAUS, PVC, SOLDÁVEL, DN 20MM, INSTALADO EM RAMAL OU SUB-RAMAL DE ÁGUA - FORNECIMENTO E INSTALAÇÃO. AF_06/2022</v>
          </cell>
          <cell r="D270" t="str">
            <v>SINAPI</v>
          </cell>
          <cell r="E270" t="str">
            <v>UN</v>
          </cell>
          <cell r="F270">
            <v>4</v>
          </cell>
          <cell r="G270">
            <v>8.99</v>
          </cell>
          <cell r="H270">
            <v>11.360663000000001</v>
          </cell>
          <cell r="I270">
            <v>45.442652000000002</v>
          </cell>
        </row>
        <row r="271">
          <cell r="A271" t="str">
            <v>12.1.26</v>
          </cell>
          <cell r="B271" t="str">
            <v>89501</v>
          </cell>
          <cell r="C271" t="str">
            <v>JOELHO 90 GRAUS, PVC, SOLDÁVEL, DN 50MM, INSTALADO EM PRUMADA DE ÁGUA - FORNECIMENTO E INSTALAÇÃO. AF_06/2022</v>
          </cell>
          <cell r="D271" t="str">
            <v>SINAPI</v>
          </cell>
          <cell r="E271" t="str">
            <v>UN</v>
          </cell>
          <cell r="F271">
            <v>28</v>
          </cell>
          <cell r="G271">
            <v>15.77</v>
          </cell>
          <cell r="H271">
            <v>19.928549</v>
          </cell>
          <cell r="I271">
            <v>557.99937199999999</v>
          </cell>
        </row>
        <row r="272">
          <cell r="A272" t="str">
            <v>12.1.27</v>
          </cell>
          <cell r="B272" t="str">
            <v>89505</v>
          </cell>
          <cell r="C272" t="str">
            <v>JOELHO 90 GRAUS, PVC, SOLDÁVEL, DN 60MM, INSTALADO EM PRUMADA DE ÁGUA - FORNECIMENTO E INSTALAÇÃO. AF_06/2022</v>
          </cell>
          <cell r="D272" t="str">
            <v>SINAPI</v>
          </cell>
          <cell r="E272" t="str">
            <v>UN</v>
          </cell>
          <cell r="F272">
            <v>4</v>
          </cell>
          <cell r="G272">
            <v>44.26</v>
          </cell>
          <cell r="H272">
            <v>55.931362</v>
          </cell>
          <cell r="I272">
            <v>223.725448</v>
          </cell>
        </row>
        <row r="273">
          <cell r="A273" t="str">
            <v>12.1.28</v>
          </cell>
          <cell r="B273" t="str">
            <v>94682</v>
          </cell>
          <cell r="C273" t="str">
            <v>JOELHO 90 GRAUS, PVC, SOLDÁVEL, DN 75 MM INSTALADO EM RESERVAÇÃO PREDIAL DE ÁGUA - FORNECIMENTO E INSTALAÇÃO. AF_04/2024</v>
          </cell>
          <cell r="D273" t="str">
            <v>SINAPI</v>
          </cell>
          <cell r="E273" t="str">
            <v>UN</v>
          </cell>
          <cell r="F273">
            <v>26</v>
          </cell>
          <cell r="G273">
            <v>115.07</v>
          </cell>
          <cell r="H273">
            <v>145.41395900000001</v>
          </cell>
          <cell r="I273">
            <v>3780.7629340000003</v>
          </cell>
        </row>
        <row r="274">
          <cell r="A274" t="str">
            <v>12.1.29</v>
          </cell>
          <cell r="B274" t="str">
            <v>94684</v>
          </cell>
          <cell r="C274" t="str">
            <v>JOELHO 90 GRAUS, PVC, SOLDÁVEL, DN 85 MM INSTALADO EM RESERVAÇÃO PREDIAL DE ÁGUA - FORNECIMENTO E INSTALAÇÃO. AF_04/2024</v>
          </cell>
          <cell r="D274" t="str">
            <v>SINAPI</v>
          </cell>
          <cell r="E274" t="str">
            <v>UN</v>
          </cell>
          <cell r="F274">
            <v>6</v>
          </cell>
          <cell r="G274">
            <v>138.85</v>
          </cell>
          <cell r="H274">
            <v>175.46474499999999</v>
          </cell>
          <cell r="I274">
            <v>1052.78847</v>
          </cell>
        </row>
        <row r="275">
          <cell r="A275" t="str">
            <v>12.1.30</v>
          </cell>
          <cell r="B275" t="str">
            <v>90373</v>
          </cell>
          <cell r="C275" t="str">
            <v>JOELHO 90 GRAUS COM BUCHA DE LATÃO, PVC, SOLDÁVEL, DN 25MM, X 1/2 INSTALADO EM RAMAL OU SUB-RAMAL DE ÁGUA - FORNECIMENTO E INSTALAÇÃO. AF_06/2022</v>
          </cell>
          <cell r="D275" t="str">
            <v>SINAPI</v>
          </cell>
          <cell r="E275" t="str">
            <v>UN</v>
          </cell>
          <cell r="F275">
            <v>47</v>
          </cell>
          <cell r="G275">
            <v>14.37</v>
          </cell>
          <cell r="H275">
            <v>18.159368999999998</v>
          </cell>
          <cell r="I275">
            <v>853.49034299999994</v>
          </cell>
        </row>
        <row r="276">
          <cell r="A276" t="str">
            <v>12.1.31</v>
          </cell>
          <cell r="B276" t="str">
            <v>90373</v>
          </cell>
          <cell r="C276" t="str">
            <v>JOELHO 90 GRAUS COM BUCHA DE LATÃO, PVC, SOLDÁVEL, DN 25MM, X 1/2 INSTALADO EM RAMAL OU SUB-RAMAL DE ÁGUA - FORNECIMENTO E INSTALAÇÃO. AF_06/2022</v>
          </cell>
          <cell r="D276" t="str">
            <v>SINAPI</v>
          </cell>
          <cell r="E276" t="str">
            <v>UN</v>
          </cell>
          <cell r="F276">
            <v>12</v>
          </cell>
          <cell r="G276">
            <v>14.37</v>
          </cell>
          <cell r="H276">
            <v>18.159368999999998</v>
          </cell>
          <cell r="I276">
            <v>217.91242799999998</v>
          </cell>
        </row>
        <row r="277">
          <cell r="A277" t="str">
            <v>12.1.32</v>
          </cell>
          <cell r="B277" t="str">
            <v>89395</v>
          </cell>
          <cell r="C277" t="str">
            <v>TE, PVC, SOLDÁVEL, DN 25MM, INSTALADO EM RAMAL OU SUB-RAMAL DE ÁGUA - FORNECIMENTO E INSTALAÇÃO. AF_06/2022</v>
          </cell>
          <cell r="D277" t="str">
            <v>SINAPI</v>
          </cell>
          <cell r="E277" t="str">
            <v>UN</v>
          </cell>
          <cell r="F277">
            <v>17</v>
          </cell>
          <cell r="G277">
            <v>14.71</v>
          </cell>
          <cell r="H277">
            <v>18.589027000000002</v>
          </cell>
          <cell r="I277">
            <v>316.01345900000001</v>
          </cell>
        </row>
        <row r="278">
          <cell r="A278" t="str">
            <v>12.1.33</v>
          </cell>
          <cell r="B278" t="str">
            <v>89625</v>
          </cell>
          <cell r="C278" t="str">
            <v>TE, PVC, SOLDÁVEL, DN 50MM, INSTALADO EM PRUMADA DE ÁGUA - FORNECIMENTO E INSTALAÇÃO. AF_06/2022</v>
          </cell>
          <cell r="D278" t="str">
            <v>SINAPI</v>
          </cell>
          <cell r="E278" t="str">
            <v>UN</v>
          </cell>
          <cell r="F278">
            <v>14</v>
          </cell>
          <cell r="G278">
            <v>24.82</v>
          </cell>
          <cell r="H278">
            <v>31.365034000000001</v>
          </cell>
          <cell r="I278">
            <v>439.11047600000001</v>
          </cell>
        </row>
        <row r="279">
          <cell r="A279" t="str">
            <v>12.1.34</v>
          </cell>
          <cell r="B279" t="str">
            <v>89629</v>
          </cell>
          <cell r="C279" t="str">
            <v>TE, PVC, SOLDÁVEL, DN 75MM, INSTALADO EM PRUMADA DE ÁGUA - FORNECIMENTO E INSTALAÇÃO. AF_06/2022</v>
          </cell>
          <cell r="D279" t="str">
            <v>SINAPI</v>
          </cell>
          <cell r="E279" t="str">
            <v>UN</v>
          </cell>
          <cell r="F279">
            <v>7</v>
          </cell>
          <cell r="G279">
            <v>85.91</v>
          </cell>
          <cell r="H279">
            <v>108.56446699999999</v>
          </cell>
          <cell r="I279">
            <v>759.95126899999991</v>
          </cell>
        </row>
        <row r="280">
          <cell r="A280" t="str">
            <v>12.1.35</v>
          </cell>
          <cell r="B280" t="str">
            <v>89631</v>
          </cell>
          <cell r="C280" t="str">
            <v>TE, PVC, SOLDÁVEL, DN 85MM, INSTALADO EM PRUMADA DE ÁGUA - FORNECIMENTO E INSTALAÇÃO. AF_06/2022</v>
          </cell>
          <cell r="D280" t="str">
            <v>SINAPI</v>
          </cell>
          <cell r="E280" t="str">
            <v>UN</v>
          </cell>
          <cell r="F280">
            <v>4</v>
          </cell>
          <cell r="G280">
            <v>112.53</v>
          </cell>
          <cell r="H280">
            <v>142.204161</v>
          </cell>
          <cell r="I280">
            <v>568.816644</v>
          </cell>
        </row>
        <row r="281">
          <cell r="A281" t="str">
            <v>12.1.36</v>
          </cell>
          <cell r="B281" t="str">
            <v>89627</v>
          </cell>
          <cell r="C281" t="str">
            <v>TÊ DE REDUÇÃO, PVC, SOLDÁVEL, DN 50MM X 25MM, INSTALADO EM PRUMADA DE ÁGUA - FORNECIMENTO E INSTALAÇÃO. AF_06/2022</v>
          </cell>
          <cell r="D281" t="str">
            <v>SINAPI</v>
          </cell>
          <cell r="E281" t="str">
            <v>UN</v>
          </cell>
          <cell r="F281">
            <v>10</v>
          </cell>
          <cell r="G281">
            <v>21.83</v>
          </cell>
          <cell r="H281">
            <v>27.586570999999999</v>
          </cell>
          <cell r="I281">
            <v>275.86570999999998</v>
          </cell>
        </row>
        <row r="282">
          <cell r="A282" t="str">
            <v>12.1.37</v>
          </cell>
          <cell r="B282" t="str">
            <v>89630</v>
          </cell>
          <cell r="C282" t="str">
            <v>TE DE REDUÇÃO, PVC, SOLDÁVEL, DN 75MM X 50MM, INSTALADO EM PRUMADA DE ÁGUA - FORNECIMENTO E INSTALAÇÃO. AF_06/2022</v>
          </cell>
          <cell r="D282" t="str">
            <v>SINAPI</v>
          </cell>
          <cell r="E282" t="str">
            <v>UN</v>
          </cell>
          <cell r="F282">
            <v>2</v>
          </cell>
          <cell r="G282">
            <v>65.260000000000005</v>
          </cell>
          <cell r="H282">
            <v>82.469062000000008</v>
          </cell>
          <cell r="I282">
            <v>164.93812400000002</v>
          </cell>
        </row>
        <row r="283">
          <cell r="A283" t="str">
            <v>12.1.38</v>
          </cell>
          <cell r="B283" t="str">
            <v>89630</v>
          </cell>
          <cell r="C283" t="str">
            <v>TE DE REDUÇÃO, PVC, SOLDÁVEL, DN 75MM X 50MM, INSTALADO EM PRUMADA DE ÁGUA - FORNECIMENTO E INSTALAÇÃO. AF_06/2022</v>
          </cell>
          <cell r="D283" t="str">
            <v>SINAPI</v>
          </cell>
          <cell r="E283" t="str">
            <v>UN</v>
          </cell>
          <cell r="F283">
            <v>13</v>
          </cell>
          <cell r="G283">
            <v>65.260000000000005</v>
          </cell>
          <cell r="H283">
            <v>82.469062000000008</v>
          </cell>
          <cell r="I283">
            <v>1072.0978060000002</v>
          </cell>
        </row>
        <row r="284">
          <cell r="A284" t="str">
            <v>12.1.39</v>
          </cell>
          <cell r="B284" t="str">
            <v>FNDE 208</v>
          </cell>
          <cell r="C284" t="str">
            <v>TÊ DE REDUÇÃO, PVC, SOLDÁVEL, DN 75MM X 60 MM, INSTALADO EM PRUMADA DE ÁGUA - FORNECIMENTO E INSTALAÇÃO.</v>
          </cell>
          <cell r="D284" t="str">
            <v>PRÓPRIA</v>
          </cell>
          <cell r="E284" t="str">
            <v>UN</v>
          </cell>
          <cell r="F284">
            <v>3</v>
          </cell>
          <cell r="G284">
            <v>32.440888000000001</v>
          </cell>
          <cell r="H284">
            <v>40.995550165600001</v>
          </cell>
          <cell r="I284">
            <v>122.9866504968</v>
          </cell>
        </row>
        <row r="285">
          <cell r="A285" t="str">
            <v>12.1.40</v>
          </cell>
          <cell r="B285" t="str">
            <v>90374</v>
          </cell>
          <cell r="C285" t="str">
            <v>TÊ COM BUCHA DE LATÃO NA BOLSA CENTRAL, PVC, SOLDÁVEL, DN 25MM X 3/4, INSTALADO EM RAMAL OU SUB-RAMAL DE ÁGUA - FORNECIMENTO E INSTALAÇÃO. AF_06/2022</v>
          </cell>
          <cell r="D285" t="str">
            <v>SINAPI</v>
          </cell>
          <cell r="E285" t="str">
            <v>UN</v>
          </cell>
          <cell r="F285">
            <v>8</v>
          </cell>
          <cell r="G285">
            <v>24.34</v>
          </cell>
          <cell r="H285">
            <v>30.758458000000001</v>
          </cell>
          <cell r="I285">
            <v>246.06766400000001</v>
          </cell>
        </row>
        <row r="286">
          <cell r="A286" t="str">
            <v>12.1.41</v>
          </cell>
          <cell r="B286" t="str">
            <v>89396</v>
          </cell>
          <cell r="C286" t="str">
            <v>TÊ COM BUCHA DE LATÃO NA BOLSA CENTRAL, PVC, SOLDÁVEL, DN 25MM X 1/2, INSTALADO EM RAMAL OU SUB-RAMAL DE ÁGUA - FORNECIMENTO E INSTALAÇÃO. AF_06/2022</v>
          </cell>
          <cell r="D286" t="str">
            <v>SINAPI</v>
          </cell>
          <cell r="E286" t="str">
            <v>UN</v>
          </cell>
          <cell r="F286">
            <v>9</v>
          </cell>
          <cell r="G286">
            <v>22.46</v>
          </cell>
          <cell r="H286">
            <v>28.382702000000002</v>
          </cell>
          <cell r="I286">
            <v>255.44431800000001</v>
          </cell>
        </row>
        <row r="287">
          <cell r="A287" t="str">
            <v>12.1.42</v>
          </cell>
          <cell r="B287" t="str">
            <v>94713</v>
          </cell>
          <cell r="C287" t="str">
            <v>ADAPTADOR COM FLANGES LIVRES, PVC, SOLDÁVEL, DN 75 MM X 2 1/2", INSTALADO EM RESERVAÇÃO PREDIAL DE ÁGUA - FORNECIMENTO E INSTALAÇÃO. AF_04/2024</v>
          </cell>
          <cell r="D287" t="str">
            <v>SINAPI</v>
          </cell>
          <cell r="E287" t="str">
            <v>UN</v>
          </cell>
          <cell r="F287">
            <v>3</v>
          </cell>
          <cell r="G287">
            <v>251.47</v>
          </cell>
          <cell r="H287">
            <v>317.78263900000002</v>
          </cell>
          <cell r="I287">
            <v>953.34791700000005</v>
          </cell>
        </row>
        <row r="288">
          <cell r="A288" t="str">
            <v>12.2</v>
          </cell>
          <cell r="B288" t="str">
            <v>TUBULAÇÕES E CONEXÕES - METAIS</v>
          </cell>
          <cell r="I288">
            <v>11948.447780999999</v>
          </cell>
        </row>
        <row r="289">
          <cell r="A289" t="str">
            <v>12.2.1</v>
          </cell>
          <cell r="B289" t="str">
            <v>94499</v>
          </cell>
          <cell r="C289" t="str">
            <v>REGISTRO DE GAVETA BRUTO, LATÃO, ROSCÁVEL, 2 1/2" - FORNECIMENTO E INSTALAÇÃO. AF_08/2021</v>
          </cell>
          <cell r="D289" t="str">
            <v>SINAPI</v>
          </cell>
          <cell r="E289" t="str">
            <v>UN</v>
          </cell>
          <cell r="F289">
            <v>3</v>
          </cell>
          <cell r="G289">
            <v>454.96</v>
          </cell>
          <cell r="H289">
            <v>574.932952</v>
          </cell>
          <cell r="I289">
            <v>1724.7988559999999</v>
          </cell>
        </row>
        <row r="290">
          <cell r="A290" t="str">
            <v>12.2.2</v>
          </cell>
          <cell r="B290" t="str">
            <v>94500</v>
          </cell>
          <cell r="C290" t="str">
            <v>REGISTRO DE GAVETA BRUTO, LATÃO, ROSCÁVEL, 3" - FORNECIMENTO E INSTALAÇÃO. AF_08/2021</v>
          </cell>
          <cell r="D290" t="str">
            <v>SINAPI</v>
          </cell>
          <cell r="E290" t="str">
            <v>UN</v>
          </cell>
          <cell r="F290">
            <v>1</v>
          </cell>
          <cell r="G290">
            <v>551.87</v>
          </cell>
          <cell r="H290">
            <v>697.39811900000007</v>
          </cell>
          <cell r="I290">
            <v>697.39811900000007</v>
          </cell>
        </row>
        <row r="291">
          <cell r="A291" t="str">
            <v>12.2.3</v>
          </cell>
          <cell r="B291" t="str">
            <v>89986</v>
          </cell>
          <cell r="C291" t="str">
            <v>REGISTRO DE GAVETA BRUTO, LATÃO, ROSCÁVEL, 1/2", COM ACABAMENTO E CANOPLA CROMADOS - FORNECIMENTO E INSTALAÇÃO. AF_08/2021</v>
          </cell>
          <cell r="D291" t="str">
            <v>SINAPI</v>
          </cell>
          <cell r="E291" t="str">
            <v>UN</v>
          </cell>
          <cell r="F291">
            <v>2</v>
          </cell>
          <cell r="G291">
            <v>128.65</v>
          </cell>
          <cell r="H291">
            <v>162.575005</v>
          </cell>
          <cell r="I291">
            <v>325.15001000000001</v>
          </cell>
        </row>
        <row r="292">
          <cell r="A292" t="str">
            <v>12.2.4</v>
          </cell>
          <cell r="B292" t="str">
            <v>94794</v>
          </cell>
          <cell r="C292" t="str">
            <v>REGISTRO DE GAVETA BRUTO, LATÃO, ROSCÁVEL, 1 1/2", COM ACABAMENTO E CANOPLA CROMADOS - FORNECIMENTO E INSTALAÇÃO. AF_08/2021</v>
          </cell>
          <cell r="D292" t="str">
            <v>SINAPI</v>
          </cell>
          <cell r="E292" t="str">
            <v>UN</v>
          </cell>
          <cell r="F292">
            <v>8</v>
          </cell>
          <cell r="G292">
            <v>258.82</v>
          </cell>
          <cell r="H292">
            <v>327.07083399999999</v>
          </cell>
          <cell r="I292">
            <v>2616.5666719999999</v>
          </cell>
        </row>
        <row r="293">
          <cell r="A293" t="str">
            <v>12.2.5</v>
          </cell>
          <cell r="B293" t="str">
            <v>89987</v>
          </cell>
          <cell r="C293" t="str">
            <v>REGISTRO DE GAVETA BRUTO, LATÃO, ROSCÁVEL, 3/4", COM ACABAMENTO E CANOPLA CROMADOS - FORNECIMENTO E INSTALAÇÃO. AF_08/2021</v>
          </cell>
          <cell r="D293" t="str">
            <v>SINAPI</v>
          </cell>
          <cell r="E293" t="str">
            <v>UN</v>
          </cell>
          <cell r="F293">
            <v>30</v>
          </cell>
          <cell r="G293">
            <v>146</v>
          </cell>
          <cell r="H293">
            <v>184.50020000000001</v>
          </cell>
          <cell r="I293">
            <v>5535.0060000000003</v>
          </cell>
        </row>
        <row r="294">
          <cell r="A294" t="str">
            <v>12.2.6</v>
          </cell>
          <cell r="B294" t="str">
            <v>89985</v>
          </cell>
          <cell r="C294" t="str">
            <v>REGISTRO DE PRESSÃO BRUTO, LATÃO, ROSCÁVEL, 3/4", COM ACABAMENTO E CANOPLA CROMADOS - FORNECIMENTO E INSTALAÇÃO. AF_08/2021</v>
          </cell>
          <cell r="D294" t="str">
            <v>SINAPI</v>
          </cell>
          <cell r="E294" t="str">
            <v>UN</v>
          </cell>
          <cell r="F294">
            <v>6</v>
          </cell>
          <cell r="G294">
            <v>138.41999999999999</v>
          </cell>
          <cell r="H294">
            <v>174.92135399999998</v>
          </cell>
          <cell r="I294">
            <v>1049.5281239999999</v>
          </cell>
        </row>
        <row r="295">
          <cell r="A295" t="str">
            <v>12.3</v>
          </cell>
          <cell r="B295" t="str">
            <v>RESERVATÓRIO 15.000 L</v>
          </cell>
          <cell r="I295">
            <v>50138.030446000004</v>
          </cell>
        </row>
        <row r="296">
          <cell r="A296" t="str">
            <v>12.3.1</v>
          </cell>
          <cell r="B296" t="str">
            <v>FNDE 391</v>
          </cell>
          <cell r="C296" t="str">
            <v>RESERVATÓRIO METÁLICO CILINDRICO CAP. 15.000 LITROS, COM GUARDA-CORPO, ESCADA E PINTURA</v>
          </cell>
          <cell r="D296" t="str">
            <v>PRÓPRIA</v>
          </cell>
          <cell r="E296" t="str">
            <v>UN</v>
          </cell>
          <cell r="F296">
            <v>1</v>
          </cell>
          <cell r="G296">
            <v>39675.58</v>
          </cell>
          <cell r="H296">
            <v>50138.030446000004</v>
          </cell>
          <cell r="I296">
            <v>50138.030446000004</v>
          </cell>
        </row>
        <row r="297">
          <cell r="A297" t="str">
            <v>13</v>
          </cell>
          <cell r="B297" t="str">
            <v>DRENAGEM DE ÁGUAS PLUVIAIS</v>
          </cell>
          <cell r="I297">
            <v>22275.399126199998</v>
          </cell>
        </row>
        <row r="298">
          <cell r="A298" t="str">
            <v>13.1</v>
          </cell>
          <cell r="B298" t="str">
            <v>TUBULAÇÕES E CONEXÕES DE PVC</v>
          </cell>
          <cell r="I298">
            <v>14773.3808912</v>
          </cell>
        </row>
        <row r="299">
          <cell r="A299" t="str">
            <v>13.1.1</v>
          </cell>
          <cell r="B299" t="str">
            <v>89578</v>
          </cell>
          <cell r="C299" t="str">
            <v>TUBO PVC, SÉRIE R, ÁGUA PLUVIAL, DN 100 MM, FORNECIDO E INSTALADO EM CONDUTORES VERTICAIS DE ÁGUAS PLUVIAIS. AF_06/2022</v>
          </cell>
          <cell r="D299" t="str">
            <v>SINAPI</v>
          </cell>
          <cell r="E299" t="str">
            <v>M</v>
          </cell>
          <cell r="F299">
            <v>246.6</v>
          </cell>
          <cell r="G299">
            <v>34.11</v>
          </cell>
          <cell r="H299">
            <v>43.104807000000001</v>
          </cell>
          <cell r="I299">
            <v>10629.645406199999</v>
          </cell>
        </row>
        <row r="300">
          <cell r="A300" t="str">
            <v>13.1.2</v>
          </cell>
          <cell r="B300" t="str">
            <v>89580</v>
          </cell>
          <cell r="C300" t="str">
            <v>TUBO PVC, SÉRIE R, ÁGUA PLUVIAL, DN 150 MM, FORNECIDO E INSTALADO EM CONDUTORES VERTICAIS DE ÁGUAS PLUVIAIS. AF_06/2022</v>
          </cell>
          <cell r="D300" t="str">
            <v>SINAPI</v>
          </cell>
          <cell r="E300" t="str">
            <v>M</v>
          </cell>
          <cell r="F300">
            <v>3</v>
          </cell>
          <cell r="G300">
            <v>70.349999999999994</v>
          </cell>
          <cell r="H300">
            <v>88.90129499999999</v>
          </cell>
          <cell r="I300">
            <v>266.70388499999996</v>
          </cell>
        </row>
        <row r="301">
          <cell r="A301" t="str">
            <v>13.1.3</v>
          </cell>
          <cell r="B301" t="str">
            <v>89585</v>
          </cell>
          <cell r="C301" t="str">
            <v>JOELHO 45 GRAUS, PVC, SERIE R, ÁGUA PLUVIAL, DN 100 MM, JUNTA ELÁSTICA, FORNECIDO E INSTALADO EM CONDUTORES VERTICAIS DE ÁGUAS PLUVIAIS. AF_06/2022</v>
          </cell>
          <cell r="D301" t="str">
            <v>SINAPI</v>
          </cell>
          <cell r="E301" t="str">
            <v>UN</v>
          </cell>
          <cell r="F301">
            <v>11</v>
          </cell>
          <cell r="G301">
            <v>46.91</v>
          </cell>
          <cell r="H301">
            <v>59.280166999999999</v>
          </cell>
          <cell r="I301">
            <v>652.08183699999995</v>
          </cell>
        </row>
        <row r="302">
          <cell r="A302" t="str">
            <v>13.1.4</v>
          </cell>
          <cell r="B302" t="str">
            <v>89584</v>
          </cell>
          <cell r="C302" t="str">
            <v>JOELHO 90 GRAUS, PVC, SERIE R, ÁGUA PLUVIAL, DN 100 MM, JUNTA ELÁSTICA, FORNECIDO E INSTALADO EM CONDUTORES VERTICAIS DE ÁGUAS PLUVIAIS. AF_06/2022</v>
          </cell>
          <cell r="D302" t="str">
            <v>SINAPI</v>
          </cell>
          <cell r="E302" t="str">
            <v>UN</v>
          </cell>
          <cell r="F302">
            <v>47</v>
          </cell>
          <cell r="G302">
            <v>45.86</v>
          </cell>
          <cell r="H302">
            <v>57.953282000000002</v>
          </cell>
          <cell r="I302">
            <v>2723.8042540000001</v>
          </cell>
        </row>
        <row r="303">
          <cell r="A303" t="str">
            <v>13.1.5</v>
          </cell>
          <cell r="B303" t="str">
            <v>89567</v>
          </cell>
          <cell r="C303" t="str">
            <v>JUNÇÃO SIMPLES, PVC, SERIE R, ÁGUA PLUVIAL, DN 100 X 100 MM, JUNTA ELÁSTICA, FORNECIDO E INSTALADO EM RAMAL DE ENCAMINHAMENTO. AF_06/2022</v>
          </cell>
          <cell r="D303" t="str">
            <v>SINAPI</v>
          </cell>
          <cell r="E303" t="str">
            <v>UN</v>
          </cell>
          <cell r="F303">
            <v>4</v>
          </cell>
          <cell r="G303">
            <v>81</v>
          </cell>
          <cell r="H303">
            <v>102.3597</v>
          </cell>
          <cell r="I303">
            <v>409.43880000000001</v>
          </cell>
        </row>
        <row r="304">
          <cell r="A304" t="str">
            <v>13.1.6</v>
          </cell>
          <cell r="B304" t="str">
            <v>89675</v>
          </cell>
          <cell r="C304" t="str">
            <v>TÊ DE INSPEÇÃO, PVC, SERIE R, ÁGUA PLUVIAL, DN 100 MM, JUNTA ELÁSTICA, FORNECIDO E INSTALADO EM CONDUTORES VERTICAIS DE ÁGUAS PLUVIAIS. AF_06/2022</v>
          </cell>
          <cell r="D304" t="str">
            <v>SINAPI</v>
          </cell>
          <cell r="E304" t="str">
            <v>UN</v>
          </cell>
          <cell r="F304">
            <v>1</v>
          </cell>
          <cell r="G304">
            <v>72.569999999999993</v>
          </cell>
          <cell r="H304">
            <v>91.706708999999989</v>
          </cell>
          <cell r="I304">
            <v>91.706708999999989</v>
          </cell>
        </row>
        <row r="305">
          <cell r="A305" t="str">
            <v>13.2</v>
          </cell>
          <cell r="B305" t="str">
            <v>ACESSÓRIOS</v>
          </cell>
          <cell r="I305">
            <v>7502.0182349999995</v>
          </cell>
        </row>
        <row r="306">
          <cell r="A306" t="str">
            <v>13.2.1</v>
          </cell>
          <cell r="B306" t="str">
            <v>99253</v>
          </cell>
          <cell r="C306" t="str">
            <v>CAIXA ENTERRADA HIDRÁULICA RETANGULAR EM ALVENARIA COM TIJOLOS CERÂMICOS MACIÇOS, DIMENSÕES INTERNAS: 0,6X0,6X0,6 M PARA REDE DE DRENAGEM. AF_12/2020</v>
          </cell>
          <cell r="D306" t="str">
            <v>SINAPI</v>
          </cell>
          <cell r="E306" t="str">
            <v>UN</v>
          </cell>
          <cell r="F306">
            <v>9</v>
          </cell>
          <cell r="G306">
            <v>606.12</v>
          </cell>
          <cell r="H306">
            <v>765.953844</v>
          </cell>
          <cell r="I306">
            <v>6893.5845959999997</v>
          </cell>
        </row>
        <row r="307">
          <cell r="A307" t="str">
            <v>13.2.2</v>
          </cell>
          <cell r="B307" t="str">
            <v>89482</v>
          </cell>
          <cell r="C307" t="str">
            <v>CAIXA SIFONADA, PVC, DN 100 X 100 X 50 MM, FORNECIDA E INSTALADA EM RAMAIS DE ENCAMINHAMENTO DE ÁGUA PLUVIAL. AF_06/2022</v>
          </cell>
          <cell r="D307" t="str">
            <v>SINAPI</v>
          </cell>
          <cell r="E307" t="str">
            <v>UN</v>
          </cell>
          <cell r="F307">
            <v>11</v>
          </cell>
          <cell r="G307">
            <v>43.77</v>
          </cell>
          <cell r="H307">
            <v>55.312149000000005</v>
          </cell>
          <cell r="I307">
            <v>608.43363900000008</v>
          </cell>
        </row>
        <row r="308">
          <cell r="A308" t="str">
            <v>14</v>
          </cell>
          <cell r="B308" t="str">
            <v>INSTALAÇÃO SANITÁRIA</v>
          </cell>
          <cell r="I308">
            <v>82982.35475069168</v>
          </cell>
        </row>
        <row r="309">
          <cell r="A309" t="str">
            <v>14.1</v>
          </cell>
          <cell r="B309" t="str">
            <v>TUBULAÇÕES E CONEXÕES</v>
          </cell>
          <cell r="I309">
            <v>46704.99028869169</v>
          </cell>
        </row>
        <row r="310">
          <cell r="A310" t="str">
            <v>14.1.1</v>
          </cell>
          <cell r="B310" t="str">
            <v>89714</v>
          </cell>
          <cell r="C310" t="str">
            <v>TUBO PVC, SERIE NORMAL, ESGOTO PREDIAL, DN 100 MM, FORNECIDO E INSTALADO EM RAMAL DE DESCARGA OU RAMAL DE ESGOTO SANITÁRIO. AF_08/2022</v>
          </cell>
          <cell r="D310" t="str">
            <v>SINAPI</v>
          </cell>
          <cell r="E310" t="str">
            <v>M</v>
          </cell>
          <cell r="F310">
            <v>149.30000000000001</v>
          </cell>
          <cell r="G310">
            <v>41.27</v>
          </cell>
          <cell r="H310">
            <v>52.152899000000005</v>
          </cell>
          <cell r="I310">
            <v>7786.4278207000016</v>
          </cell>
        </row>
        <row r="311">
          <cell r="A311" t="str">
            <v>14.1.2</v>
          </cell>
          <cell r="B311" t="str">
            <v>89711</v>
          </cell>
          <cell r="C311" t="str">
            <v>TUBO PVC, SERIE NORMAL, ESGOTO PREDIAL, DN 40 MM, FORNECIDO E INSTALADO EM RAMAL DE DESCARGA OU RAMAL DE ESGOTO SANITÁRIO. AF_08/2022</v>
          </cell>
          <cell r="D311" t="str">
            <v>SINAPI</v>
          </cell>
          <cell r="E311" t="str">
            <v>M</v>
          </cell>
          <cell r="F311">
            <v>115.3</v>
          </cell>
          <cell r="G311">
            <v>23.63</v>
          </cell>
          <cell r="H311">
            <v>29.861231</v>
          </cell>
          <cell r="I311">
            <v>3442.9999342999999</v>
          </cell>
        </row>
        <row r="312">
          <cell r="A312" t="str">
            <v>14.1.3</v>
          </cell>
          <cell r="B312" t="str">
            <v>89712</v>
          </cell>
          <cell r="C312" t="str">
            <v>TUBO PVC, SERIE NORMAL, ESGOTO PREDIAL, DN 50 MM, FORNECIDO E INSTALADO EM RAMAL DE DESCARGA OU RAMAL DE ESGOTO SANITÁRIO. AF_08/2022</v>
          </cell>
          <cell r="D312" t="str">
            <v>SINAPI</v>
          </cell>
          <cell r="E312" t="str">
            <v>M</v>
          </cell>
          <cell r="F312">
            <v>173.1</v>
          </cell>
          <cell r="G312">
            <v>29.64</v>
          </cell>
          <cell r="H312">
            <v>37.456068000000002</v>
          </cell>
          <cell r="I312">
            <v>6483.6453707999999</v>
          </cell>
        </row>
        <row r="313">
          <cell r="A313" t="str">
            <v>14.1.4</v>
          </cell>
          <cell r="B313" t="str">
            <v>89713</v>
          </cell>
          <cell r="C313" t="str">
            <v>TUBO PVC, SERIE NORMAL, ESGOTO PREDIAL, DN 75 MM, FORNECIDO E INSTALADO EM RAMAL DE DESCARGA OU RAMAL DE ESGOTO SANITÁRIO. AF_08/2022</v>
          </cell>
          <cell r="D313" t="str">
            <v>SINAPI</v>
          </cell>
          <cell r="E313" t="str">
            <v>M</v>
          </cell>
          <cell r="F313">
            <v>69.55</v>
          </cell>
          <cell r="G313">
            <v>36.840000000000003</v>
          </cell>
          <cell r="H313">
            <v>46.554708000000005</v>
          </cell>
          <cell r="I313">
            <v>3237.8799414</v>
          </cell>
        </row>
        <row r="314">
          <cell r="A314" t="str">
            <v>14.1.5</v>
          </cell>
          <cell r="B314" t="str">
            <v>89726</v>
          </cell>
          <cell r="C314" t="str">
            <v>JOELHO 45 GRAUS, PVC, SERIE NORMAL, ESGOTO PREDIAL, DN 40 MM, JUNTA SOLDÁVEL, FORNECIDO E INSTALADO EM RAMAL DE DESCARGA OU RAMAL DE ESGOTO SANITÁRIO. AF_08/2022</v>
          </cell>
          <cell r="D314" t="str">
            <v>SINAPI</v>
          </cell>
          <cell r="E314" t="str">
            <v>UN</v>
          </cell>
          <cell r="F314">
            <v>32</v>
          </cell>
          <cell r="G314">
            <v>11.6</v>
          </cell>
          <cell r="H314">
            <v>14.65892</v>
          </cell>
          <cell r="I314">
            <v>469.08544000000001</v>
          </cell>
        </row>
        <row r="315">
          <cell r="A315" t="str">
            <v>14.1.6</v>
          </cell>
          <cell r="B315" t="str">
            <v>89732</v>
          </cell>
          <cell r="C315" t="str">
            <v>JOELHO 45 GRAUS, PVC, SERIE NORMAL, ESGOTO PREDIAL, DN 50 MM, JUNTA ELÁSTICA, FORNECIDO E INSTALADO EM RAMAL DE DESCARGA OU RAMAL DE ESGOTO SANITÁRIO. AF_08/2022</v>
          </cell>
          <cell r="D315" t="str">
            <v>SINAPI</v>
          </cell>
          <cell r="E315" t="str">
            <v>UN</v>
          </cell>
          <cell r="F315">
            <v>31</v>
          </cell>
          <cell r="G315">
            <v>16.59</v>
          </cell>
          <cell r="H315">
            <v>20.964783000000001</v>
          </cell>
          <cell r="I315">
            <v>649.90827300000001</v>
          </cell>
        </row>
        <row r="316">
          <cell r="A316" t="str">
            <v>14.1.7</v>
          </cell>
          <cell r="B316" t="str">
            <v>89739</v>
          </cell>
          <cell r="C316" t="str">
            <v>JOELHO 45 GRAUS, PVC, SERIE NORMAL, ESGOTO PREDIAL, DN 75 MM, JUNTA ELÁSTICA, FORNECIDO E INSTALADO EM RAMAL DE DESCARGA OU RAMAL DE ESGOTO SANITÁRIO. AF_08/2022</v>
          </cell>
          <cell r="D316" t="str">
            <v>SINAPI</v>
          </cell>
          <cell r="E316" t="str">
            <v>UN</v>
          </cell>
          <cell r="F316">
            <v>9</v>
          </cell>
          <cell r="G316">
            <v>24.73</v>
          </cell>
          <cell r="H316">
            <v>31.251301000000002</v>
          </cell>
          <cell r="I316">
            <v>281.261709</v>
          </cell>
        </row>
        <row r="317">
          <cell r="A317" t="str">
            <v>14.1.8</v>
          </cell>
          <cell r="B317" t="str">
            <v>89746</v>
          </cell>
          <cell r="C317" t="str">
            <v>JOELHO 45 GRAUS, PVC, SERIE NORMAL, ESGOTO PREDIAL, DN 100 MM, JUNTA ELÁSTICA, FORNECIDO E INSTALADO EM RAMAL DE DESCARGA OU RAMAL DE ESGOTO SANITÁRIO. AF_08/2022</v>
          </cell>
          <cell r="D317" t="str">
            <v>SINAPI</v>
          </cell>
          <cell r="E317" t="str">
            <v>UN</v>
          </cell>
          <cell r="F317">
            <v>6</v>
          </cell>
          <cell r="G317">
            <v>29.79</v>
          </cell>
          <cell r="H317">
            <v>37.645623000000001</v>
          </cell>
          <cell r="I317">
            <v>225.873738</v>
          </cell>
        </row>
        <row r="318">
          <cell r="A318" t="str">
            <v>14.1.9</v>
          </cell>
          <cell r="B318" t="str">
            <v>89744</v>
          </cell>
          <cell r="C318" t="str">
            <v>JOELHO 90 GRAUS, PVC, SERIE NORMAL, ESGOTO PREDIAL, DN 100 MM, JUNTA ELÁSTICA, FORNECIDO E INSTALADO EM RAMAL DE DESCARGA OU RAMAL DE ESGOTO SANITÁRIO. AF_08/2022</v>
          </cell>
          <cell r="D318" t="str">
            <v>SINAPI</v>
          </cell>
          <cell r="E318" t="str">
            <v>UN</v>
          </cell>
          <cell r="F318">
            <v>12</v>
          </cell>
          <cell r="G318">
            <v>28.94</v>
          </cell>
          <cell r="H318">
            <v>36.571478000000006</v>
          </cell>
          <cell r="I318">
            <v>438.85773600000005</v>
          </cell>
        </row>
        <row r="319">
          <cell r="A319" t="str">
            <v>14.1.10</v>
          </cell>
          <cell r="B319" t="str">
            <v>89737</v>
          </cell>
          <cell r="C319" t="str">
            <v>JOELHO 90 GRAUS, PVC, SERIE NORMAL, ESGOTO PREDIAL, DN 75 MM, JUNTA ELÁSTICA, FORNECIDO E INSTALADO EM RAMAL DE DESCARGA OU RAMAL DE ESGOTO SANITÁRIO. AF_08/2022</v>
          </cell>
          <cell r="D319" t="str">
            <v>SINAPI</v>
          </cell>
          <cell r="E319" t="str">
            <v>UN</v>
          </cell>
          <cell r="F319">
            <v>28</v>
          </cell>
          <cell r="G319">
            <v>23.73</v>
          </cell>
          <cell r="H319">
            <v>29.987601000000002</v>
          </cell>
          <cell r="I319">
            <v>839.652828</v>
          </cell>
        </row>
        <row r="320">
          <cell r="A320" t="str">
            <v>14.1.11</v>
          </cell>
          <cell r="B320" t="str">
            <v>89731</v>
          </cell>
          <cell r="C320" t="str">
            <v>JOELHO 90 GRAUS, PVC, SERIE NORMAL, ESGOTO PREDIAL, DN 50 MM, JUNTA ELÁSTICA, FORNECIDO E INSTALADO EM RAMAL DE DESCARGA OU RAMAL DE ESGOTO SANITÁRIO. AF_08/2022</v>
          </cell>
          <cell r="D320" t="str">
            <v>SINAPI</v>
          </cell>
          <cell r="E320" t="str">
            <v>UN</v>
          </cell>
          <cell r="F320">
            <v>18</v>
          </cell>
          <cell r="G320">
            <v>15.85</v>
          </cell>
          <cell r="H320">
            <v>20.029644999999999</v>
          </cell>
          <cell r="I320">
            <v>360.53360999999995</v>
          </cell>
        </row>
        <row r="321">
          <cell r="A321" t="str">
            <v>14.1.12</v>
          </cell>
          <cell r="B321" t="str">
            <v>89724</v>
          </cell>
          <cell r="C321" t="str">
            <v>JOELHO 90 GRAUS, PVC, SERIE NORMAL, ESGOTO PREDIAL, DN 40 MM, JUNTA SOLDÁVEL, FORNECIDO E INSTALADO EM RAMAL DE DESCARGA OU RAMAL DE ESGOTO SANITÁRIO. AF_08/2022</v>
          </cell>
          <cell r="D321" t="str">
            <v>SINAPI</v>
          </cell>
          <cell r="E321" t="str">
            <v>UN</v>
          </cell>
          <cell r="F321">
            <v>106</v>
          </cell>
          <cell r="G321">
            <v>11.37</v>
          </cell>
          <cell r="H321">
            <v>14.368269</v>
          </cell>
          <cell r="I321">
            <v>1523.0365139999999</v>
          </cell>
        </row>
        <row r="322">
          <cell r="A322" t="str">
            <v>14.1.13</v>
          </cell>
          <cell r="B322" t="str">
            <v>FNDE 209</v>
          </cell>
          <cell r="C322" t="str">
            <v>JUNÇÃO SIMPLES, PVC, SERIE NORMAL, ESGOTO PREDIAL, DN 100 X 50 MM, JUNTA ELÁSTICA, FORNECIDO E INSTALADO EM PRUMADA DE ESGOTO SANITÁRIO OU VENTILAÇÃO</v>
          </cell>
          <cell r="D322" t="str">
            <v>PRÓPRIA</v>
          </cell>
          <cell r="E322" t="str">
            <v>UN</v>
          </cell>
          <cell r="F322">
            <v>14</v>
          </cell>
          <cell r="G322">
            <v>55.280993000000009</v>
          </cell>
          <cell r="H322">
            <v>69.858590854100015</v>
          </cell>
          <cell r="I322">
            <v>978.02027195740015</v>
          </cell>
        </row>
        <row r="323">
          <cell r="A323" t="str">
            <v>14.1.14</v>
          </cell>
          <cell r="B323" t="str">
            <v>89834</v>
          </cell>
          <cell r="C323" t="str">
            <v>JUNÇÃO SIMPLES, PVC, SERIE NORMAL, ESGOTO PREDIAL, DN 100 X 100 MM, JUNTA ELÁSTICA, FORNECIDO E INSTALADO EM PRUMADA DE ESGOTO SANITÁRIO OU VENTILAÇÃO. AF_08/2022</v>
          </cell>
          <cell r="D323" t="str">
            <v>SINAPI</v>
          </cell>
          <cell r="E323" t="str">
            <v>UN</v>
          </cell>
          <cell r="F323">
            <v>8</v>
          </cell>
          <cell r="G323">
            <v>55.27</v>
          </cell>
          <cell r="H323">
            <v>69.844699000000006</v>
          </cell>
          <cell r="I323">
            <v>558.75759200000005</v>
          </cell>
        </row>
        <row r="324">
          <cell r="A324" t="str">
            <v>14.1.15</v>
          </cell>
          <cell r="B324" t="str">
            <v>FNDE 210</v>
          </cell>
          <cell r="C324" t="str">
            <v>JUNÇÃO SIMPLES, PVC, SERIE NORMAL, ESGOTO PREDIAL, DN 75 X 50 MM, JUNTA ELÁSTICA, FORNECIDO E INSTALADO EM RAMAL DE DESCARGA OU RAMAL DE ESGOTO SANITÁRIO</v>
          </cell>
          <cell r="D324" t="str">
            <v>PRÓPRIA</v>
          </cell>
          <cell r="E324" t="str">
            <v>UN</v>
          </cell>
          <cell r="F324">
            <v>1</v>
          </cell>
          <cell r="G324">
            <v>44.044198999999999</v>
          </cell>
          <cell r="H324">
            <v>55.658654276299998</v>
          </cell>
          <cell r="I324">
            <v>55.658654276299998</v>
          </cell>
        </row>
        <row r="325">
          <cell r="A325" t="str">
            <v>14.1.16</v>
          </cell>
          <cell r="B325" t="str">
            <v>89827</v>
          </cell>
          <cell r="C325" t="str">
            <v>JUNÇÃO SIMPLES, PVC, SERIE NORMAL, ESGOTO PREDIAL, DN 50 X 50 MM, JUNTA ELÁSTICA, FORNECIDO E INSTALADO EM PRUMADA DE ESGOTO SANITÁRIO OU VENTILAÇÃO. AF_08/2022</v>
          </cell>
          <cell r="D325" t="str">
            <v>SINAPI</v>
          </cell>
          <cell r="E325" t="str">
            <v>UN</v>
          </cell>
          <cell r="F325">
            <v>9</v>
          </cell>
          <cell r="G325">
            <v>20.03</v>
          </cell>
          <cell r="H325">
            <v>25.311911000000002</v>
          </cell>
          <cell r="I325">
            <v>227.80719900000003</v>
          </cell>
        </row>
        <row r="326">
          <cell r="A326" t="str">
            <v>14.1.17</v>
          </cell>
          <cell r="B326" t="str">
            <v>89557</v>
          </cell>
          <cell r="C326" t="str">
            <v>REDUÇÃO EXCÊNTRICA, PVC, SERIE R, ÁGUA PLUVIAL, DN 100 X 75 MM, JUNTA ELÁSTICA, FORNECIDO E INSTALADO EM RAMAL DE ENCAMINHAMENTO. AF_06/2022</v>
          </cell>
          <cell r="D326" t="str">
            <v>SINAPI</v>
          </cell>
          <cell r="E326" t="str">
            <v>UN</v>
          </cell>
          <cell r="F326">
            <v>1</v>
          </cell>
          <cell r="G326">
            <v>32.18</v>
          </cell>
          <cell r="H326">
            <v>40.665866000000001</v>
          </cell>
          <cell r="I326">
            <v>40.665866000000001</v>
          </cell>
        </row>
        <row r="327">
          <cell r="A327" t="str">
            <v>14.1.18</v>
          </cell>
          <cell r="B327" t="str">
            <v>99253</v>
          </cell>
          <cell r="C327" t="str">
            <v>CAIXA ENTERRADA HIDRÁULICA RETANGULAR EM ALVENARIA COM TIJOLOS CERÂMICOS MACIÇOS, DIMENSÕES INTERNAS: 0,6X0,6X0,6 M PARA REDE DE DRENAGEM. AF_12/2020</v>
          </cell>
          <cell r="D327" t="str">
            <v>SINAPI</v>
          </cell>
          <cell r="E327" t="str">
            <v>UN</v>
          </cell>
          <cell r="F327">
            <v>16</v>
          </cell>
          <cell r="G327">
            <v>606.12</v>
          </cell>
          <cell r="H327">
            <v>765.953844</v>
          </cell>
          <cell r="I327">
            <v>12255.261504</v>
          </cell>
        </row>
        <row r="328">
          <cell r="A328" t="str">
            <v>14.1.19</v>
          </cell>
          <cell r="B328" t="str">
            <v>89708</v>
          </cell>
          <cell r="C328" t="str">
            <v>CAIXA SIFONADA, PVC, DN 150 X 185 X 75 MM, JUNTA ELÁSTICA, FORNECIDA E INSTALADA EM RAMAL DE DESCARGA OU EM RAMAL DE ESGOTO SANITÁRIO. AF_08/2022</v>
          </cell>
          <cell r="D328" t="str">
            <v>SINAPI</v>
          </cell>
          <cell r="E328" t="str">
            <v>UN</v>
          </cell>
          <cell r="F328">
            <v>19</v>
          </cell>
          <cell r="G328">
            <v>114.11</v>
          </cell>
          <cell r="H328">
            <v>144.200807</v>
          </cell>
          <cell r="I328">
            <v>2739.815333</v>
          </cell>
        </row>
        <row r="329">
          <cell r="A329" t="str">
            <v>14.1.20</v>
          </cell>
          <cell r="B329" t="str">
            <v>89696</v>
          </cell>
          <cell r="C329" t="str">
            <v>TÊ, PVC, SERIE R, ÁGUA PLUVIAL, DN 100 X 75 MM, JUNTA ELÁSTICA, FORNECIDO E INSTALADO EM CONDUTORES VERTICAIS DE ÁGUAS PLUVIAIS. AF_06/2022</v>
          </cell>
          <cell r="D329" t="str">
            <v>SINAPI</v>
          </cell>
          <cell r="E329" t="str">
            <v>UN</v>
          </cell>
          <cell r="F329">
            <v>12</v>
          </cell>
          <cell r="G329">
            <v>86.18</v>
          </cell>
          <cell r="H329">
            <v>108.90566600000001</v>
          </cell>
          <cell r="I329">
            <v>1306.8679920000002</v>
          </cell>
        </row>
        <row r="330">
          <cell r="A330" t="str">
            <v>14.1.21</v>
          </cell>
          <cell r="B330" t="str">
            <v>FNDE 214</v>
          </cell>
          <cell r="C330" t="str">
            <v>TÊ, PVC, SERIE R, ÁGUA PLUVIAL, DN 100 X 50 MM, JUNTA ELÁSTICA, FORNECIDO E INSTALADO EM CONDUTORES VERTICAIS DE ÁGUAS PLUVIAIS</v>
          </cell>
          <cell r="D330" t="str">
            <v>PRÓPRIA</v>
          </cell>
          <cell r="E330" t="str">
            <v>UN</v>
          </cell>
          <cell r="F330">
            <v>4</v>
          </cell>
          <cell r="G330">
            <v>86.195450999999991</v>
          </cell>
          <cell r="H330">
            <v>108.92519142869999</v>
          </cell>
          <cell r="I330">
            <v>435.70076571479996</v>
          </cell>
        </row>
        <row r="331">
          <cell r="A331" t="str">
            <v>14.1.22</v>
          </cell>
          <cell r="B331" t="str">
            <v>89784</v>
          </cell>
          <cell r="C331" t="str">
            <v>TE, PVC, SERIE NORMAL, ESGOTO PREDIAL, DN 50 X 50 MM, JUNTA ELÁSTICA, FORNECIDO E INSTALADO EM RAMAL DE DESCARGA OU RAMAL DE ESGOTO SANITÁRIO. AF_08/2022</v>
          </cell>
          <cell r="D331" t="str">
            <v>SINAPI</v>
          </cell>
          <cell r="E331" t="str">
            <v>UN</v>
          </cell>
          <cell r="F331">
            <v>13</v>
          </cell>
          <cell r="G331">
            <v>25.46</v>
          </cell>
          <cell r="H331">
            <v>32.173802000000002</v>
          </cell>
          <cell r="I331">
            <v>418.25942600000002</v>
          </cell>
        </row>
        <row r="332">
          <cell r="A332" t="str">
            <v>14.1.23</v>
          </cell>
          <cell r="B332" t="str">
            <v>89687</v>
          </cell>
          <cell r="C332" t="str">
            <v>TÊ, PVC, SERIE R, ÁGUA PLUVIAL, DN 75 X 75 MM, JUNTA ELÁSTICA, FORNECIDO E INSTALADO EM CONDUTORES VERTICAIS DE ÁGUAS PLUVIAIS. AF_06/2022</v>
          </cell>
          <cell r="D332" t="str">
            <v>SINAPI</v>
          </cell>
          <cell r="E332" t="str">
            <v>UN</v>
          </cell>
          <cell r="F332">
            <v>1</v>
          </cell>
          <cell r="G332">
            <v>53.99</v>
          </cell>
          <cell r="H332">
            <v>68.227163000000004</v>
          </cell>
          <cell r="I332">
            <v>68.227163000000004</v>
          </cell>
        </row>
        <row r="333">
          <cell r="A333" t="str">
            <v>14.1.24</v>
          </cell>
          <cell r="B333" t="str">
            <v>89623</v>
          </cell>
          <cell r="C333" t="str">
            <v>TE, PVC, SOLDÁVEL, DN 40MM, INSTALADO EM PRUMADA DE ÁGUA - FORNECIMENTO E INSTALAÇÃO. AF_06/2022</v>
          </cell>
          <cell r="D333" t="str">
            <v>SINAPI</v>
          </cell>
          <cell r="E333" t="str">
            <v>UN</v>
          </cell>
          <cell r="F333">
            <v>12</v>
          </cell>
          <cell r="G333">
            <v>21.12</v>
          </cell>
          <cell r="H333">
            <v>26.689344000000002</v>
          </cell>
          <cell r="I333">
            <v>320.27212800000001</v>
          </cell>
        </row>
        <row r="334">
          <cell r="A334" t="str">
            <v>14.1.25</v>
          </cell>
          <cell r="B334" t="str">
            <v>89710</v>
          </cell>
          <cell r="C334" t="str">
            <v>RALO SECO, PVC, DN 100 X 40 MM, JUNTA SOLDÁVEL, FORNECIDO E INSTALADO EM RAMAL DE DESCARGA OU EM RAMAL DE ESGOTO SANITÁRIO. AF_08/2022</v>
          </cell>
          <cell r="D334" t="str">
            <v>SINAPI</v>
          </cell>
          <cell r="E334" t="str">
            <v>UN</v>
          </cell>
          <cell r="F334">
            <v>15</v>
          </cell>
          <cell r="G334">
            <v>20.49</v>
          </cell>
          <cell r="H334">
            <v>25.893212999999999</v>
          </cell>
          <cell r="I334">
            <v>388.39819499999999</v>
          </cell>
        </row>
        <row r="335">
          <cell r="A335" t="str">
            <v>14.1.26</v>
          </cell>
          <cell r="B335" t="str">
            <v>104330</v>
          </cell>
          <cell r="C335" t="str">
            <v>RALO LINEAR, COM GRELHA INOX, JUNTA SOLDÁVEL, FORNECIDO E INSTALADO EM RAMAL DE DESCARGA OU EM RAMAL DE ESGOTO SANITÁRIO</v>
          </cell>
          <cell r="D335" t="str">
            <v>SINAPI</v>
          </cell>
          <cell r="E335" t="str">
            <v>M</v>
          </cell>
          <cell r="F335">
            <v>3</v>
          </cell>
          <cell r="G335">
            <v>106.55551200000002</v>
          </cell>
          <cell r="H335">
            <v>134.65420051440003</v>
          </cell>
          <cell r="I335">
            <v>403.96260154320009</v>
          </cell>
        </row>
        <row r="336">
          <cell r="A336" t="str">
            <v>14.1.27</v>
          </cell>
          <cell r="B336" t="str">
            <v>104351</v>
          </cell>
          <cell r="C336" t="str">
            <v>TERMINAL DE VENTILAÇÃO, PVC, SÉRIE NORMAL, ESGOTO PREDIAL, DN 75 MM, JUNTA SOLDÁVEL, FORNECIDO E INSTALADO EM PRUMADA DE ESGOTO SANITÁRIO OU VENTILAÇÃO. AF_08/2022</v>
          </cell>
          <cell r="D336" t="str">
            <v>SINAPI</v>
          </cell>
          <cell r="E336" t="str">
            <v>UN</v>
          </cell>
          <cell r="F336">
            <v>9</v>
          </cell>
          <cell r="G336">
            <v>23.83</v>
          </cell>
          <cell r="H336">
            <v>30.113970999999999</v>
          </cell>
          <cell r="I336">
            <v>271.02573899999999</v>
          </cell>
        </row>
        <row r="337">
          <cell r="A337" t="str">
            <v>14.1.28</v>
          </cell>
          <cell r="B337" t="str">
            <v>104348</v>
          </cell>
          <cell r="C337" t="str">
            <v>TERMINAL DE VENTILAÇÃO, PVC, SÉRIE NORMAL, ESGOTO PREDIAL, DN 50 MM, JUNTA SOLDÁVEL, FORNECIDO E INSTALADO EM PRUMADA DE ESGOTO SANITÁRIO OU VENTILAÇÃO. AF_08/2022</v>
          </cell>
          <cell r="D337" t="str">
            <v>SINAPI</v>
          </cell>
          <cell r="E337" t="str">
            <v>UN</v>
          </cell>
          <cell r="F337">
            <v>9</v>
          </cell>
          <cell r="G337">
            <v>11.46</v>
          </cell>
          <cell r="H337">
            <v>14.482002000000001</v>
          </cell>
          <cell r="I337">
            <v>130.33801800000001</v>
          </cell>
        </row>
        <row r="338">
          <cell r="A338" t="str">
            <v>14.1.29</v>
          </cell>
          <cell r="B338" t="str">
            <v>104341</v>
          </cell>
          <cell r="C338" t="str">
            <v>BUCHA DE REDUÇÃO LONGA, PVC, SÉRIE NORMAL, ESGOTO PREDIAL, DN 50 X 40 MM, JUNTA SOLDÁVEL E ELÁSTICA, FORNECIDO E INSTALADO EM RAMAL DE DESCARGA OU RAMAL DE ESGOTO SANITÁRIO. AF_08/2022</v>
          </cell>
          <cell r="D338" t="str">
            <v>SINAPI</v>
          </cell>
          <cell r="E338" t="str">
            <v>UN</v>
          </cell>
          <cell r="F338">
            <v>25</v>
          </cell>
          <cell r="G338">
            <v>11.61</v>
          </cell>
          <cell r="H338">
            <v>14.671557</v>
          </cell>
          <cell r="I338">
            <v>366.78892500000001</v>
          </cell>
        </row>
        <row r="339">
          <cell r="A339" t="str">
            <v>14.2</v>
          </cell>
          <cell r="B339" t="str">
            <v>UNIDADE DE TRATAMENTO</v>
          </cell>
          <cell r="I339">
            <v>36277.364461999998</v>
          </cell>
        </row>
        <row r="340">
          <cell r="A340" t="str">
            <v>14.2.1</v>
          </cell>
          <cell r="B340" t="str">
            <v>98087</v>
          </cell>
          <cell r="C340" t="str">
            <v>TANQUE SÉPTICO RETANGULAR, EM ALVENARIA COM BLOCOS DE CONCRETO, DIMENSÕES INTERNAS: 1,6 X 4,6 X H=2,4 M, VOLUME ÚTIL: 14720 L (PARA 105 CONTRIBUINTES). AF_12/2020</v>
          </cell>
          <cell r="D340" t="str">
            <v>SINAPI</v>
          </cell>
          <cell r="E340" t="str">
            <v>UN</v>
          </cell>
          <cell r="F340">
            <v>1</v>
          </cell>
          <cell r="G340">
            <v>12250.45</v>
          </cell>
          <cell r="H340">
            <v>15480.893665000001</v>
          </cell>
          <cell r="I340">
            <v>15480.893665000001</v>
          </cell>
        </row>
        <row r="341">
          <cell r="A341" t="str">
            <v>14.2.2</v>
          </cell>
          <cell r="B341" t="str">
            <v>98065</v>
          </cell>
          <cell r="C341" t="str">
            <v>SUMIDOURO CIRCULAR, EM CONCRETO PRÉ-MOLDADO, DIÂMETRO INTERNO = 2,88 M, ALTURA INTERNA = 3,0 M, ÁREA DE INFILTRAÇÃO: 31,4 M² (PARA 12 CONTRIBUINTES). AF_12/2020</v>
          </cell>
          <cell r="D341" t="str">
            <v>SINAPI</v>
          </cell>
          <cell r="E341" t="str">
            <v>UN</v>
          </cell>
          <cell r="F341">
            <v>1</v>
          </cell>
          <cell r="G341">
            <v>7671.16</v>
          </cell>
          <cell r="H341">
            <v>9694.0448919999999</v>
          </cell>
          <cell r="I341">
            <v>9694.0448919999999</v>
          </cell>
        </row>
        <row r="342">
          <cell r="A342" t="str">
            <v>14.2.3</v>
          </cell>
          <cell r="B342" t="str">
            <v>98090</v>
          </cell>
          <cell r="C342" t="str">
            <v>FILTRO ANAERÓBIO RETANGULAR, EM ALVENARIA COM BLOCOS DE CONCRETO, DIMENSÕES INTERNAS: 1,4 X 3,0 X H=1,67 M, VOLUME ÚTIL: 5040 L (PARA 32 CONTRIBUINTES). AF_12/2020</v>
          </cell>
          <cell r="D342" t="str">
            <v>SINAPI</v>
          </cell>
          <cell r="E342" t="str">
            <v>UN</v>
          </cell>
          <cell r="F342">
            <v>1</v>
          </cell>
          <cell r="G342">
            <v>8785.65</v>
          </cell>
          <cell r="H342">
            <v>11102.425905</v>
          </cell>
          <cell r="I342">
            <v>11102.425905</v>
          </cell>
        </row>
        <row r="343">
          <cell r="A343" t="str">
            <v>15</v>
          </cell>
          <cell r="B343" t="str">
            <v>LOUÇAS, ACESSÓRIOS E METAIS</v>
          </cell>
          <cell r="I343">
            <v>72260.038560025409</v>
          </cell>
        </row>
        <row r="344">
          <cell r="A344" t="str">
            <v>15.1</v>
          </cell>
          <cell r="B344">
            <v>95469</v>
          </cell>
          <cell r="C344" t="str">
            <v>BACIA SANITÁRIA EM LOUÇA BRANCA, COM TUBO DE LIGAÇÃO CROMADO - FORNECIMENTO E INSTALAÇÃO.
AF_02/2026_PS</v>
          </cell>
          <cell r="D344" t="str">
            <v>SINAPI</v>
          </cell>
          <cell r="E344" t="str">
            <v>UN</v>
          </cell>
          <cell r="F344">
            <v>4</v>
          </cell>
          <cell r="G344">
            <v>352.09</v>
          </cell>
          <cell r="H344">
            <v>444.93613299999998</v>
          </cell>
          <cell r="I344">
            <v>1779.7445319999999</v>
          </cell>
        </row>
        <row r="345">
          <cell r="A345" t="str">
            <v>15.2</v>
          </cell>
          <cell r="B345" t="str">
            <v>100848</v>
          </cell>
          <cell r="C345" t="str">
            <v>VASO SANITÁRIO INFANTIL LOUÇA BRANCA - FORNECIMENTO E INSTALACAO. AF_01/2020</v>
          </cell>
          <cell r="D345" t="str">
            <v>SINAPI</v>
          </cell>
          <cell r="E345" t="str">
            <v>UN</v>
          </cell>
          <cell r="F345">
            <v>9</v>
          </cell>
          <cell r="G345">
            <v>637.79</v>
          </cell>
          <cell r="H345">
            <v>805.97522300000003</v>
          </cell>
          <cell r="I345">
            <v>7253.7770070000006</v>
          </cell>
        </row>
        <row r="346">
          <cell r="A346" t="str">
            <v>15.3</v>
          </cell>
          <cell r="B346" t="str">
            <v>100849</v>
          </cell>
          <cell r="C346" t="str">
            <v>ASSENTO SANITÁRIO CONVENCIONAL - FORNECIMENTO E INSTALACAO. AF_01/2020</v>
          </cell>
          <cell r="D346" t="str">
            <v>SINAPI</v>
          </cell>
          <cell r="E346" t="str">
            <v>UN</v>
          </cell>
          <cell r="F346">
            <v>4</v>
          </cell>
          <cell r="G346">
            <v>48.84</v>
          </cell>
          <cell r="H346">
            <v>61.719108000000006</v>
          </cell>
          <cell r="I346">
            <v>246.87643200000002</v>
          </cell>
        </row>
        <row r="347">
          <cell r="A347" t="str">
            <v>15.4</v>
          </cell>
          <cell r="B347" t="str">
            <v>100851</v>
          </cell>
          <cell r="C347" t="str">
            <v>ASSENTO SANITÁRIO INFANTIL - FORNECIMENTO E INSTALACAO. AF_01/2020</v>
          </cell>
          <cell r="D347" t="str">
            <v>SINAPI</v>
          </cell>
          <cell r="E347" t="str">
            <v>UN</v>
          </cell>
          <cell r="F347">
            <v>9</v>
          </cell>
          <cell r="G347">
            <v>98.8</v>
          </cell>
          <cell r="H347">
            <v>124.85356</v>
          </cell>
          <cell r="I347">
            <v>1123.6820399999999</v>
          </cell>
        </row>
        <row r="348">
          <cell r="A348" t="str">
            <v>15.5</v>
          </cell>
          <cell r="B348" t="str">
            <v>FNDE 11</v>
          </cell>
          <cell r="C348" t="str">
            <v>BANHEIRA PLÁSTICA RÍGIDA, 77x45x20cm DE EMBUTIR, CONFORME DETALHE DE PROJETO</v>
          </cell>
          <cell r="D348" t="str">
            <v>PRÓPRIA</v>
          </cell>
          <cell r="E348" t="str">
            <v>UN</v>
          </cell>
          <cell r="F348">
            <v>2</v>
          </cell>
          <cell r="G348">
            <v>404.02500000000003</v>
          </cell>
          <cell r="H348">
            <v>510.56639250000006</v>
          </cell>
          <cell r="I348">
            <v>1021.1327850000001</v>
          </cell>
        </row>
        <row r="349">
          <cell r="A349" t="str">
            <v>15.6</v>
          </cell>
          <cell r="B349" t="str">
            <v>FNDE 219</v>
          </cell>
          <cell r="C349" t="str">
            <v>LAVATÓRIO DE CANTO, LOUÇA BRANCA SUSPENSO, 29,5 X 39CM OU EQUIVALENTE, PADRÃO POPULAR - FORNECIMENTO E INSTALAÇÃO</v>
          </cell>
          <cell r="D349" t="str">
            <v>PRÓPRIA</v>
          </cell>
          <cell r="E349" t="str">
            <v>UN</v>
          </cell>
          <cell r="F349">
            <v>3</v>
          </cell>
          <cell r="G349">
            <v>164.689874</v>
          </cell>
          <cell r="H349">
            <v>208.1185937738</v>
          </cell>
          <cell r="I349">
            <v>624.35578132139995</v>
          </cell>
        </row>
        <row r="350">
          <cell r="A350" t="str">
            <v>15.7</v>
          </cell>
          <cell r="B350" t="str">
            <v>86901</v>
          </cell>
          <cell r="C350" t="str">
            <v>CUBA DE EMBUTIR OVAL EM LOUÇA BRANCA, 35 X 50CM OU EQUIVALENTE - FORNECIMENTO E INSTALAÇÃO. AF_01/2020</v>
          </cell>
          <cell r="D350" t="str">
            <v>SINAPI</v>
          </cell>
          <cell r="E350" t="str">
            <v>UN</v>
          </cell>
          <cell r="F350">
            <v>13</v>
          </cell>
          <cell r="G350">
            <v>159.78</v>
          </cell>
          <cell r="H350">
            <v>201.91398600000002</v>
          </cell>
          <cell r="I350">
            <v>2624.8818180000003</v>
          </cell>
        </row>
        <row r="351">
          <cell r="A351" t="str">
            <v>15.8</v>
          </cell>
          <cell r="B351" t="str">
            <v>86902</v>
          </cell>
          <cell r="C351" t="str">
            <v>LAVATÓRIO LOUÇA BRANCA COM COLUNA, *44 X 35,5* CM, PADRÃO POPULAR - FORNECIMENTO E INSTALAÇÃO. AF_01/2020</v>
          </cell>
          <cell r="D351" t="str">
            <v>SINAPI</v>
          </cell>
          <cell r="E351" t="str">
            <v>UN</v>
          </cell>
          <cell r="F351">
            <v>3</v>
          </cell>
          <cell r="G351">
            <v>339.95</v>
          </cell>
          <cell r="H351">
            <v>429.59481499999998</v>
          </cell>
          <cell r="I351">
            <v>1288.784445</v>
          </cell>
        </row>
        <row r="352">
          <cell r="A352" t="str">
            <v>15.9</v>
          </cell>
          <cell r="B352" t="str">
            <v>86872</v>
          </cell>
          <cell r="C352" t="str">
            <v>TANQUE DE LOUÇA BRANCA COM COLUNA, 30L OU EQUIVALENTE - FORNECIMENTO E INSTALAÇÃO. AF_01/2020</v>
          </cell>
          <cell r="D352" t="str">
            <v>SINAPI</v>
          </cell>
          <cell r="E352" t="str">
            <v>UN</v>
          </cell>
          <cell r="F352">
            <v>5</v>
          </cell>
          <cell r="G352">
            <v>812.2</v>
          </cell>
          <cell r="H352">
            <v>1026.3771400000001</v>
          </cell>
          <cell r="I352">
            <v>5131.8857000000007</v>
          </cell>
        </row>
        <row r="353">
          <cell r="A353" t="str">
            <v>15.10</v>
          </cell>
          <cell r="B353" t="str">
            <v>86900</v>
          </cell>
          <cell r="C353" t="str">
            <v>CUBA DE EMBUTIR RETANGULAR DE AÇO INOXIDÁVEL, 46 X 30 X 12 CM - FORNECIMENTO E INSTALAÇÃO. AF_01/2020</v>
          </cell>
          <cell r="D353" t="str">
            <v>SINAPI</v>
          </cell>
          <cell r="E353" t="str">
            <v>UN</v>
          </cell>
          <cell r="F353">
            <v>5</v>
          </cell>
          <cell r="G353">
            <v>215.59</v>
          </cell>
          <cell r="H353">
            <v>272.44108299999999</v>
          </cell>
          <cell r="I353">
            <v>1362.2054149999999</v>
          </cell>
        </row>
        <row r="354">
          <cell r="A354" t="str">
            <v>15.11</v>
          </cell>
          <cell r="B354" t="str">
            <v>FNDE 217</v>
          </cell>
          <cell r="C354" t="str">
            <v>CUBA DE EMBUTIR RETANGULAR DE AÇO INOXIDÁVEL, 50 X 40 X 20 CM - FORNECIMENTO E INSTALAÇÃO</v>
          </cell>
          <cell r="D354" t="str">
            <v>PRÓPRIA</v>
          </cell>
          <cell r="E354" t="str">
            <v>UN</v>
          </cell>
          <cell r="F354">
            <v>6</v>
          </cell>
          <cell r="G354">
            <v>222.054822</v>
          </cell>
          <cell r="H354">
            <v>280.61067856139999</v>
          </cell>
          <cell r="I354">
            <v>1683.6640713684001</v>
          </cell>
        </row>
        <row r="355">
          <cell r="A355" t="str">
            <v>15.12</v>
          </cell>
          <cell r="B355" t="str">
            <v>100852</v>
          </cell>
          <cell r="C355" t="str">
            <v>CUBA DE EMBUTIR RETANGULAR DE AÇO INOXIDÁVEL, 56 X 33 X 12 CM - FORNECIMENTO E INSTALAÇÃO. AF_01/2020</v>
          </cell>
          <cell r="D355" t="str">
            <v>SINAPI</v>
          </cell>
          <cell r="E355" t="str">
            <v>UN</v>
          </cell>
          <cell r="F355">
            <v>1</v>
          </cell>
          <cell r="G355">
            <v>235.85</v>
          </cell>
          <cell r="H355">
            <v>298.04364500000003</v>
          </cell>
          <cell r="I355">
            <v>298.04364500000003</v>
          </cell>
        </row>
        <row r="356">
          <cell r="A356" t="str">
            <v>15.13</v>
          </cell>
          <cell r="B356" t="str">
            <v>86877</v>
          </cell>
          <cell r="C356" t="str">
            <v>VÁLVULA EM METAL CROMADO 1.1/2" X 1.1/2" PARA TANQUE OU LAVATÓRIO, COM OU SEM LADRÃO - FORNECIMENTO E INSTALAÇÃO. AF_01/2020</v>
          </cell>
          <cell r="D356" t="str">
            <v>SINAPI</v>
          </cell>
          <cell r="E356" t="str">
            <v>UN</v>
          </cell>
          <cell r="F356">
            <v>24</v>
          </cell>
          <cell r="G356">
            <v>76.39</v>
          </cell>
          <cell r="H356">
            <v>96.534043000000011</v>
          </cell>
          <cell r="I356">
            <v>2316.8170320000004</v>
          </cell>
        </row>
        <row r="357">
          <cell r="A357" t="str">
            <v>15.14</v>
          </cell>
          <cell r="B357" t="str">
            <v>86883</v>
          </cell>
          <cell r="C357" t="str">
            <v>SIFÃO DO TIPO FLEXÍVEL EM PVC 1 X 1.1/2 - FORNECIMENTO E INSTALAÇÃO. AF_01/2020</v>
          </cell>
          <cell r="D357" t="str">
            <v>SINAPI</v>
          </cell>
          <cell r="E357" t="str">
            <v>UN</v>
          </cell>
          <cell r="F357">
            <v>38</v>
          </cell>
          <cell r="G357">
            <v>14.35</v>
          </cell>
          <cell r="H357">
            <v>18.134094999999999</v>
          </cell>
          <cell r="I357">
            <v>689.09560999999997</v>
          </cell>
        </row>
        <row r="358">
          <cell r="A358" t="str">
            <v>15.15</v>
          </cell>
          <cell r="B358" t="str">
            <v>86909</v>
          </cell>
          <cell r="C358" t="str">
            <v>TORNEIRA CROMADA TUBO MÓVEL, DE MESA, 1/2" OU 3/4", PARA PIA DE COZINHA, PADRÃO ALTO - FORNECIMENTO E INSTALAÇÃO. AF_01/2020</v>
          </cell>
          <cell r="D358" t="str">
            <v>SINAPI</v>
          </cell>
          <cell r="E358" t="str">
            <v>UN</v>
          </cell>
          <cell r="F358">
            <v>9</v>
          </cell>
          <cell r="G358">
            <v>132.99</v>
          </cell>
          <cell r="H358">
            <v>168.05946300000002</v>
          </cell>
          <cell r="I358">
            <v>1512.5351670000002</v>
          </cell>
        </row>
        <row r="359">
          <cell r="A359" t="str">
            <v>15.16</v>
          </cell>
          <cell r="B359" t="str">
            <v>FNDE 224</v>
          </cell>
          <cell r="C359" t="str">
            <v>TORNEIRA CROMADA DE MESA, 1/2 OU 3/4 , PARA LAVATÓRIO, COM TEMPORIZADOR - FORNECIMENTO E INSTALAÇÃO.</v>
          </cell>
          <cell r="D359" t="str">
            <v>PRÓPRIA</v>
          </cell>
          <cell r="E359" t="str">
            <v>UN</v>
          </cell>
          <cell r="F359">
            <v>16</v>
          </cell>
          <cell r="G359">
            <v>145.46116400000002</v>
          </cell>
          <cell r="H359">
            <v>183.81927294680003</v>
          </cell>
          <cell r="I359">
            <v>2941.1083671488004</v>
          </cell>
        </row>
        <row r="360">
          <cell r="A360" t="str">
            <v>15.17</v>
          </cell>
          <cell r="B360" t="str">
            <v>FNDE 14</v>
          </cell>
          <cell r="C360" t="str">
            <v>TORNEIRA ELETRICA DE PAREDE, BICA ALTA, PARA COZINHA, 5500 W (110/220 V)</v>
          </cell>
          <cell r="D360" t="str">
            <v>PRÓPRIA</v>
          </cell>
          <cell r="E360" t="str">
            <v>UN</v>
          </cell>
          <cell r="F360">
            <v>2</v>
          </cell>
          <cell r="G360">
            <v>240.63</v>
          </cell>
          <cell r="H360">
            <v>304.08413100000001</v>
          </cell>
          <cell r="I360">
            <v>608.16826200000003</v>
          </cell>
        </row>
        <row r="361">
          <cell r="A361" t="str">
            <v>15.18</v>
          </cell>
          <cell r="B361" t="str">
            <v>86913</v>
          </cell>
          <cell r="C361" t="str">
            <v>TORNEIRA CROMADA 1/2" OU 3/4" PARA TANQUE, PADRÃO POPULAR - FORNECIMENTO E INSTALAÇÃO. AF_01/2020</v>
          </cell>
          <cell r="D361" t="str">
            <v>SINAPI</v>
          </cell>
          <cell r="E361" t="str">
            <v>UN</v>
          </cell>
          <cell r="F361">
            <v>7</v>
          </cell>
          <cell r="G361">
            <v>56.97</v>
          </cell>
          <cell r="H361">
            <v>71.992988999999994</v>
          </cell>
          <cell r="I361">
            <v>503.95092299999999</v>
          </cell>
        </row>
        <row r="362">
          <cell r="A362" t="str">
            <v>15.19</v>
          </cell>
          <cell r="B362" t="str">
            <v>FNDE 225</v>
          </cell>
          <cell r="C362" t="str">
            <v>TORNEIRA CROMADA DE MESA PARA LAVATORIO, TIPO MONOCOMANDO - ACIONAMENTO TIPO ALAVANCA</v>
          </cell>
          <cell r="D362" t="str">
            <v>PRÓPRIA</v>
          </cell>
          <cell r="E362" t="str">
            <v>UN</v>
          </cell>
          <cell r="F362">
            <v>3</v>
          </cell>
          <cell r="G362">
            <v>350.39825200000001</v>
          </cell>
          <cell r="H362">
            <v>442.79827105240003</v>
          </cell>
          <cell r="I362">
            <v>1328.3948131572001</v>
          </cell>
        </row>
        <row r="363">
          <cell r="A363" t="str">
            <v>15.20</v>
          </cell>
          <cell r="B363" t="str">
            <v>FNDE 13</v>
          </cell>
          <cell r="C363" t="str">
            <v>TORNEIRA ELÉTRICA COM MANGUEIRA PLÁSTICA FORTTI MAXI, LORENZETTIOU EQUIVALENTE</v>
          </cell>
          <cell r="D363" t="str">
            <v>PRÓPRIA</v>
          </cell>
          <cell r="E363" t="str">
            <v>UN</v>
          </cell>
          <cell r="F363">
            <v>2</v>
          </cell>
          <cell r="G363">
            <v>174.69499999999999</v>
          </cell>
          <cell r="H363">
            <v>220.76207149999999</v>
          </cell>
          <cell r="I363">
            <v>441.52414299999998</v>
          </cell>
        </row>
        <row r="364">
          <cell r="A364" t="str">
            <v>15.21</v>
          </cell>
          <cell r="B364" t="str">
            <v>86887</v>
          </cell>
          <cell r="C364" t="str">
            <v>ENGATE FLEXÍVEL EM INOX, 1/2 X 40CM - FORNECIMENTO E INSTALAÇÃO. AF_01/2020</v>
          </cell>
          <cell r="D364" t="str">
            <v>SINAPI</v>
          </cell>
          <cell r="E364" t="str">
            <v>UN</v>
          </cell>
          <cell r="F364">
            <v>25</v>
          </cell>
          <cell r="G364">
            <v>61.32</v>
          </cell>
          <cell r="H364">
            <v>77.49008400000001</v>
          </cell>
          <cell r="I364">
            <v>1937.2521000000002</v>
          </cell>
        </row>
        <row r="365">
          <cell r="A365" t="str">
            <v>15.22</v>
          </cell>
          <cell r="B365" t="str">
            <v>100860</v>
          </cell>
          <cell r="C365" t="str">
            <v>CHUVEIRO ELÉTRICO COMUM CORPO PLÁSTICO, TIPO DUCHA - FORNECIMENTO E INSTALAÇÃO. AF_01/2020</v>
          </cell>
          <cell r="D365" t="str">
            <v>SINAPI</v>
          </cell>
          <cell r="E365" t="str">
            <v>UN</v>
          </cell>
          <cell r="F365">
            <v>8</v>
          </cell>
          <cell r="G365">
            <v>144.9</v>
          </cell>
          <cell r="H365">
            <v>183.11013000000003</v>
          </cell>
          <cell r="I365">
            <v>1464.8810400000002</v>
          </cell>
        </row>
        <row r="366">
          <cell r="A366" t="str">
            <v>15.23</v>
          </cell>
          <cell r="B366" t="str">
            <v>FNDE 226</v>
          </cell>
          <cell r="C366" t="str">
            <v>BARRA DE APOIO RETA, EM ACO INOX POLIDO, COMPRIMENTO 40CM, FIXADA NA PAREDE - FORNECIMENTO E INSTALAÇÃO</v>
          </cell>
          <cell r="D366" t="str">
            <v>PRÓPRIA</v>
          </cell>
          <cell r="E366" t="str">
            <v>UN</v>
          </cell>
          <cell r="F366">
            <v>9</v>
          </cell>
          <cell r="G366">
            <v>272.48662899999999</v>
          </cell>
          <cell r="H366">
            <v>344.34135306730002</v>
          </cell>
          <cell r="I366">
            <v>3099.0721776057003</v>
          </cell>
        </row>
        <row r="367">
          <cell r="A367" t="str">
            <v>15.24</v>
          </cell>
          <cell r="B367" t="str">
            <v>100867</v>
          </cell>
          <cell r="C367" t="str">
            <v>BARRA DE APOIO RETA, EM ACO INOX POLIDO, COMPRIMENTO 70 CM, FIXADA NA PAREDE - FORNECIMENTO E INSTALAÇÃO. AF_01/2020</v>
          </cell>
          <cell r="D367" t="str">
            <v>SINAPI</v>
          </cell>
          <cell r="E367" t="str">
            <v>UN</v>
          </cell>
          <cell r="F367">
            <v>5</v>
          </cell>
          <cell r="G367">
            <v>350.04</v>
          </cell>
          <cell r="H367">
            <v>442.34554800000006</v>
          </cell>
          <cell r="I367">
            <v>2211.7277400000003</v>
          </cell>
        </row>
        <row r="368">
          <cell r="A368" t="str">
            <v>15.25</v>
          </cell>
          <cell r="B368" t="str">
            <v>100868</v>
          </cell>
          <cell r="C368" t="str">
            <v>BARRA DE APOIO RETA, EM ACO INOX POLIDO, COMPRIMENTO 80 CM, FIXADA NA PAREDE - FORNECIMENTO E INSTALAÇÃO. AF_01/2020</v>
          </cell>
          <cell r="D368" t="str">
            <v>SINAPI</v>
          </cell>
          <cell r="E368" t="str">
            <v>UN</v>
          </cell>
          <cell r="F368">
            <v>7</v>
          </cell>
          <cell r="G368">
            <v>362.43</v>
          </cell>
          <cell r="H368">
            <v>458.002791</v>
          </cell>
          <cell r="I368">
            <v>3206.0195370000001</v>
          </cell>
        </row>
        <row r="369">
          <cell r="A369" t="str">
            <v>15.26</v>
          </cell>
          <cell r="B369" t="str">
            <v>100875</v>
          </cell>
          <cell r="C369" t="str">
            <v>BANCO ARTICULADO, EM ACO INOX, PARA PCD, FIXADO NA PAREDE - FORNECIMENTO E INSTALAÇÃO. AF_01/2020</v>
          </cell>
          <cell r="D369" t="str">
            <v>SINAPI</v>
          </cell>
          <cell r="E369" t="str">
            <v>UN</v>
          </cell>
          <cell r="F369">
            <v>1</v>
          </cell>
          <cell r="G369">
            <v>1080.71</v>
          </cell>
          <cell r="H369">
            <v>1365.6932270000002</v>
          </cell>
          <cell r="I369">
            <v>1365.6932270000002</v>
          </cell>
        </row>
        <row r="370">
          <cell r="A370" t="str">
            <v>15.27</v>
          </cell>
          <cell r="B370" t="str">
            <v>FNDE 215</v>
          </cell>
          <cell r="C370" t="str">
            <v>VÁLVULA DE DESCARGA METÁLICA, DUPLO ACIONAMENTO ECO, BASE 1 1/2", ACABAMENTO METALICO CROMADO - FORNECIMENTO E INSTALAÇÃO</v>
          </cell>
          <cell r="D370" t="str">
            <v>PRÓPRIA</v>
          </cell>
          <cell r="E370" t="str">
            <v>UN</v>
          </cell>
          <cell r="F370">
            <v>13</v>
          </cell>
          <cell r="G370">
            <v>413.14938599999999</v>
          </cell>
          <cell r="H370">
            <v>522.09687908820001</v>
          </cell>
          <cell r="I370">
            <v>6787.2594281465999</v>
          </cell>
        </row>
        <row r="371">
          <cell r="A371" t="str">
            <v>15.28</v>
          </cell>
          <cell r="B371" t="str">
            <v>FNDE 15</v>
          </cell>
          <cell r="C371" t="str">
            <v>TOALHEIRO PLASTICO TIPO DISPENSER PARA PAPEL TOALHA INTERFOLHADO</v>
          </cell>
          <cell r="D371" t="str">
            <v>PRÓPRIA</v>
          </cell>
          <cell r="E371" t="str">
            <v>UN</v>
          </cell>
          <cell r="F371">
            <v>17</v>
          </cell>
          <cell r="G371">
            <v>71.199999999999989</v>
          </cell>
          <cell r="H371">
            <v>89.975439999999992</v>
          </cell>
          <cell r="I371">
            <v>1529.5824799999998</v>
          </cell>
        </row>
        <row r="372">
          <cell r="A372" t="str">
            <v>15.29</v>
          </cell>
          <cell r="B372" t="str">
            <v>FNDE 16</v>
          </cell>
          <cell r="C372" t="str">
            <v>PAPELEIRA PLASTICA TIPO DISPENSER PARA PAPEL HIGIENICO ROLAO</v>
          </cell>
          <cell r="D372" t="str">
            <v>PRÓPRIA</v>
          </cell>
          <cell r="E372" t="str">
            <v>UN</v>
          </cell>
          <cell r="F372">
            <v>9</v>
          </cell>
          <cell r="G372">
            <v>42.91</v>
          </cell>
          <cell r="H372">
            <v>54.225366999999999</v>
          </cell>
          <cell r="I372">
            <v>488.02830299999999</v>
          </cell>
        </row>
        <row r="373">
          <cell r="A373" t="str">
            <v>15.30</v>
          </cell>
          <cell r="B373" t="str">
            <v>95547</v>
          </cell>
          <cell r="C373" t="str">
            <v>SABONETEIRA PLASTICA TIPO DISPENSER PARA SABONETE LIQUIDO COM RESERVATORIO 800 A 1500 ML, INCLUSO FIXAÇÃO. AF_01/2020</v>
          </cell>
          <cell r="D373" t="str">
            <v>SINAPI</v>
          </cell>
          <cell r="E373" t="str">
            <v>UN</v>
          </cell>
          <cell r="F373">
            <v>14</v>
          </cell>
          <cell r="G373">
            <v>56.29</v>
          </cell>
          <cell r="H373">
            <v>71.133673000000002</v>
          </cell>
          <cell r="I373">
            <v>995.87142200000005</v>
          </cell>
        </row>
        <row r="374">
          <cell r="A374" t="str">
            <v>15.31</v>
          </cell>
          <cell r="B374" t="str">
            <v>FNDE 12</v>
          </cell>
          <cell r="C374" t="str">
            <v>ESPELHO CRISTAL, ESPESSURA 4MM, COM PARAFUSOS DE FIXAÇÃO, SEM MOLDURA</v>
          </cell>
          <cell r="D374" t="str">
            <v>PRÓPRIA</v>
          </cell>
          <cell r="E374" t="str">
            <v>M2</v>
          </cell>
          <cell r="F374">
            <v>7.5</v>
          </cell>
          <cell r="G374">
            <v>393.75799999999998</v>
          </cell>
          <cell r="H374">
            <v>497.59198459999999</v>
          </cell>
          <cell r="I374">
            <v>3731.9398845000001</v>
          </cell>
        </row>
        <row r="375">
          <cell r="A375" t="str">
            <v>15.32</v>
          </cell>
          <cell r="B375" t="str">
            <v>FNDE 17</v>
          </cell>
          <cell r="C375" t="str">
            <v>DUCHA / CHUVEIRO METALICO, DE PAREDE, ARTICULAVEL, COM DESVIADOR E DUCHA MANUAL</v>
          </cell>
          <cell r="D375" t="str">
            <v>PRÓPRIA</v>
          </cell>
          <cell r="E375" t="str">
            <v>UN</v>
          </cell>
          <cell r="F375">
            <v>10</v>
          </cell>
          <cell r="G375">
            <v>194.63500000000002</v>
          </cell>
          <cell r="H375">
            <v>245.96024950000003</v>
          </cell>
          <cell r="I375">
            <v>2459.6024950000001</v>
          </cell>
        </row>
        <row r="376">
          <cell r="A376" t="str">
            <v>15.33</v>
          </cell>
          <cell r="B376" t="str">
            <v>FNDE 34</v>
          </cell>
          <cell r="C376" t="str">
            <v>CABIDE/GANCHO DE BANHEIRO SIMPLES EM METAL CROMADO</v>
          </cell>
          <cell r="D376" t="str">
            <v>PRÓPRIA</v>
          </cell>
          <cell r="E376" t="str">
            <v>UN</v>
          </cell>
          <cell r="F376">
            <v>107</v>
          </cell>
          <cell r="G376">
            <v>47.099999999999994</v>
          </cell>
          <cell r="H376">
            <v>59.520269999999996</v>
          </cell>
          <cell r="I376">
            <v>6368.6688899999999</v>
          </cell>
        </row>
        <row r="377">
          <cell r="A377" t="str">
            <v>15.34</v>
          </cell>
          <cell r="B377" t="str">
            <v>FNDE 449</v>
          </cell>
          <cell r="C377" t="str">
            <v>BARRA METÁLICA COM PINTURA CINZA PARA PROTEÇÃO DOS ESPELHOS E CHUVEIRO INFANTIL</v>
          </cell>
          <cell r="D377" t="str">
            <v>PRÓPRIA</v>
          </cell>
          <cell r="E377" t="str">
            <v>M</v>
          </cell>
          <cell r="F377">
            <v>9.6999999999999993</v>
          </cell>
          <cell r="G377">
            <v>149.60257000000001</v>
          </cell>
          <cell r="H377">
            <v>189.05276770900002</v>
          </cell>
          <cell r="I377">
            <v>1833.8118467773002</v>
          </cell>
        </row>
        <row r="378">
          <cell r="A378" t="str">
            <v>16</v>
          </cell>
          <cell r="B378" t="str">
            <v>INSTALAÇÃO DE GÁS COMBUSTÍVEL</v>
          </cell>
          <cell r="I378">
            <v>5577.5716013743995</v>
          </cell>
        </row>
        <row r="379">
          <cell r="A379" t="str">
            <v>16.1</v>
          </cell>
          <cell r="B379" t="str">
            <v>FNDE 29</v>
          </cell>
          <cell r="C379" t="str">
            <v>REGULADOR DE ALTA PRESSÃO GLP</v>
          </cell>
          <cell r="D379" t="str">
            <v>PRÓPRIA</v>
          </cell>
          <cell r="E379" t="str">
            <v>UN</v>
          </cell>
          <cell r="F379">
            <v>1</v>
          </cell>
          <cell r="G379">
            <v>663.54399999999998</v>
          </cell>
          <cell r="H379">
            <v>838.52055280000002</v>
          </cell>
          <cell r="I379">
            <v>838.52055280000002</v>
          </cell>
        </row>
        <row r="380">
          <cell r="A380" t="str">
            <v>16.2</v>
          </cell>
          <cell r="B380" t="str">
            <v>103029</v>
          </cell>
          <cell r="C380" t="str">
            <v>REGISTRO OU REGULADOR DE GÁS DE COZINHA - FORNECIMENTO E INSTALAÇÃO. AF_08/2021</v>
          </cell>
          <cell r="D380" t="str">
            <v>SINAPI</v>
          </cell>
          <cell r="E380" t="str">
            <v>UN</v>
          </cell>
          <cell r="F380">
            <v>2</v>
          </cell>
          <cell r="G380">
            <v>70.08</v>
          </cell>
          <cell r="H380">
            <v>88.560096000000001</v>
          </cell>
          <cell r="I380">
            <v>177.120192</v>
          </cell>
        </row>
        <row r="381">
          <cell r="A381" t="str">
            <v>16.3</v>
          </cell>
          <cell r="B381" t="str">
            <v>92688</v>
          </cell>
          <cell r="C381" t="str">
            <v>TUBO DE AÇO GALVANIZADO COM COSTURA, CLASSE MÉDIA, CONEXÃO ROSQUEADA, DN 20 (3/4"), INSTALADO EM RAMAIS E SUB-RAMAIS DE GÁS - FORNECIMENTO E INSTALAÇÃO. AF_10/2020</v>
          </cell>
          <cell r="D381" t="str">
            <v>SINAPI</v>
          </cell>
          <cell r="E381" t="str">
            <v>M</v>
          </cell>
          <cell r="F381">
            <v>45.8</v>
          </cell>
          <cell r="G381">
            <v>45.52</v>
          </cell>
          <cell r="H381">
            <v>57.523624000000005</v>
          </cell>
          <cell r="I381">
            <v>2634.5819792000002</v>
          </cell>
        </row>
        <row r="382">
          <cell r="A382" t="str">
            <v>16.4</v>
          </cell>
          <cell r="B382" t="str">
            <v>FNDE 301</v>
          </cell>
          <cell r="C382" t="str">
            <v>CAP OU TAMPAO DE FERRO GALVANIZADO, COM ROSCA BSP, DE 3/4"</v>
          </cell>
          <cell r="D382" t="str">
            <v>PRÓPRIA</v>
          </cell>
          <cell r="E382" t="str">
            <v>UN</v>
          </cell>
          <cell r="F382">
            <v>1</v>
          </cell>
          <cell r="G382">
            <v>15.788399999999999</v>
          </cell>
          <cell r="H382">
            <v>19.951801079999999</v>
          </cell>
          <cell r="I382">
            <v>19.951801079999999</v>
          </cell>
        </row>
        <row r="383">
          <cell r="A383" t="str">
            <v>16.5</v>
          </cell>
          <cell r="B383" t="str">
            <v>FNDE 260</v>
          </cell>
          <cell r="C383" t="str">
            <v>MANGUEIRA PARA GAS - GLP</v>
          </cell>
          <cell r="D383" t="str">
            <v>PRÓPRIA</v>
          </cell>
          <cell r="E383" t="str">
            <v>UN</v>
          </cell>
          <cell r="F383">
            <v>4</v>
          </cell>
          <cell r="G383">
            <v>24.769399999999997</v>
          </cell>
          <cell r="H383">
            <v>31.301090779999999</v>
          </cell>
          <cell r="I383">
            <v>125.20436312</v>
          </cell>
        </row>
        <row r="384">
          <cell r="A384" t="str">
            <v>16.6</v>
          </cell>
          <cell r="B384" t="str">
            <v>95248</v>
          </cell>
          <cell r="C384" t="str">
            <v>VÁLVULA DE ESFERA BRUTA, BRONZE, ROSCÁVEL, 1/2" - FORNECIMENTO E INSTALAÇÃO. AF_08/2021</v>
          </cell>
          <cell r="D384" t="str">
            <v>SINAPI</v>
          </cell>
          <cell r="E384" t="str">
            <v>UN</v>
          </cell>
          <cell r="F384">
            <v>2</v>
          </cell>
          <cell r="G384">
            <v>81.86</v>
          </cell>
          <cell r="H384">
            <v>103.446482</v>
          </cell>
          <cell r="I384">
            <v>206.89296400000001</v>
          </cell>
        </row>
        <row r="385">
          <cell r="A385" t="str">
            <v>16.7</v>
          </cell>
          <cell r="B385" t="str">
            <v>95249</v>
          </cell>
          <cell r="C385" t="str">
            <v>VÁLVULA DE ESFERA BRUTA, BRONZE, ROSCÁVEL, 3/4'' - FORNECIMENTO E INSTALAÇÃO. AF_08/2021</v>
          </cell>
          <cell r="D385" t="str">
            <v>SINAPI</v>
          </cell>
          <cell r="E385" t="str">
            <v>UN</v>
          </cell>
          <cell r="F385">
            <v>4</v>
          </cell>
          <cell r="G385">
            <v>96.05</v>
          </cell>
          <cell r="H385">
            <v>121.37838499999999</v>
          </cell>
          <cell r="I385">
            <v>485.51353999999998</v>
          </cell>
        </row>
        <row r="386">
          <cell r="A386" t="str">
            <v>16.8</v>
          </cell>
          <cell r="B386" t="str">
            <v>92705</v>
          </cell>
          <cell r="C386" t="str">
            <v>TÊ, EM FERRO GALVANIZADO, CONEXÃO ROSQUEADA, DN 20 (3/4"), INSTALADO EM RAMAIS E SUB-RAMAIS DE GÁS - FORNECIMENTO E INSTALAÇÃO. AF_10/2020</v>
          </cell>
          <cell r="D386" t="str">
            <v>SINAPI</v>
          </cell>
          <cell r="E386" t="str">
            <v>UN</v>
          </cell>
          <cell r="F386">
            <v>1</v>
          </cell>
          <cell r="G386">
            <v>45.49</v>
          </cell>
          <cell r="H386">
            <v>57.485713000000004</v>
          </cell>
          <cell r="I386">
            <v>57.485713000000004</v>
          </cell>
        </row>
        <row r="387">
          <cell r="A387" t="str">
            <v>16.9</v>
          </cell>
          <cell r="B387" t="str">
            <v>92695</v>
          </cell>
          <cell r="C387" t="str">
            <v>LUVA, EM FERRO GALVANIZADO, CONEXÃO ROSQUEADA, DN 20 (3/4"), INSTALADO EM RAMAIS E SUB-RAMAIS DE GÁS - FORNECIMENTO E INSTALAÇÃO. AF_10/2020</v>
          </cell>
          <cell r="D387" t="str">
            <v>SINAPI</v>
          </cell>
          <cell r="E387" t="str">
            <v>UN</v>
          </cell>
          <cell r="F387">
            <v>8</v>
          </cell>
          <cell r="G387">
            <v>24.35</v>
          </cell>
          <cell r="H387">
            <v>30.771095000000003</v>
          </cell>
          <cell r="I387">
            <v>246.16876000000002</v>
          </cell>
        </row>
        <row r="388">
          <cell r="A388" t="str">
            <v>16.10</v>
          </cell>
          <cell r="B388" t="str">
            <v>97548</v>
          </cell>
          <cell r="C388" t="str">
            <v>CURVA 45 GRAUS, EM AÇO, CONEXÃO SOLDADA, DN 20 (3/4"), INSTALADO EM RAMAIS E SUB-RAMAIS DE GÁS - FORNECIMENTO E INSTALAÇÃO. AF_10/2020</v>
          </cell>
          <cell r="D388" t="str">
            <v>SINAPI</v>
          </cell>
          <cell r="E388" t="str">
            <v>UN</v>
          </cell>
          <cell r="F388">
            <v>2</v>
          </cell>
          <cell r="G388">
            <v>53.05</v>
          </cell>
          <cell r="H388">
            <v>67.039284999999992</v>
          </cell>
          <cell r="I388">
            <v>134.07856999999998</v>
          </cell>
        </row>
        <row r="389">
          <cell r="A389" t="str">
            <v>16.11</v>
          </cell>
          <cell r="B389" t="str">
            <v>97549</v>
          </cell>
          <cell r="C389" t="str">
            <v>CURVA 90 GRAUS, EM AÇO, CONEXÃO SOLDADA, DN 20 (3/4"), INSTALADO EM RAMAIS E SUB-RAMAIS DE GÁS - FORNECIMENTO E INSTALAÇÃO. AF_10/2020</v>
          </cell>
          <cell r="D389" t="str">
            <v>SINAPI</v>
          </cell>
          <cell r="E389" t="str">
            <v>UN</v>
          </cell>
          <cell r="F389">
            <v>6</v>
          </cell>
          <cell r="G389">
            <v>53.05</v>
          </cell>
          <cell r="H389">
            <v>67.039284999999992</v>
          </cell>
          <cell r="I389">
            <v>402.23570999999993</v>
          </cell>
        </row>
        <row r="390">
          <cell r="A390" t="str">
            <v>16.12</v>
          </cell>
          <cell r="B390" t="str">
            <v>97547</v>
          </cell>
          <cell r="C390" t="str">
            <v>CURVA 90 GRAUS, EM AÇO, CONEXÃO SOLDADA, DN 15 (1/2"), INSTALADO EM RAMAIS E SUB-RAMAIS DE GÁS - FORNECIMENTO E INSTALAÇÃO. AF_10/2020</v>
          </cell>
          <cell r="D390" t="str">
            <v>SINAPI</v>
          </cell>
          <cell r="E390" t="str">
            <v>UN</v>
          </cell>
          <cell r="F390">
            <v>2</v>
          </cell>
          <cell r="G390">
            <v>35.65</v>
          </cell>
          <cell r="H390">
            <v>45.050905</v>
          </cell>
          <cell r="I390">
            <v>90.10181</v>
          </cell>
        </row>
        <row r="391">
          <cell r="A391" t="str">
            <v>16.13</v>
          </cell>
          <cell r="B391" t="str">
            <v>FNDE 302</v>
          </cell>
          <cell r="C391" t="str">
            <v>REQUADRO EM ALUMÍNIO TIPO VENEZIANA COM GUARNIÇÃO, FIXAÇÃO COM PARAFUSOS - FORNECIMENTO E INSTALAÇÃO.</v>
          </cell>
          <cell r="D391" t="str">
            <v>PRÓPRIA</v>
          </cell>
          <cell r="E391" t="str">
            <v>M2</v>
          </cell>
          <cell r="F391">
            <v>0.24</v>
          </cell>
          <cell r="G391">
            <v>526.61379999999997</v>
          </cell>
          <cell r="H391">
            <v>665.48185906000003</v>
          </cell>
          <cell r="I391">
            <v>159.71564617440001</v>
          </cell>
        </row>
        <row r="392">
          <cell r="A392" t="str">
            <v>17</v>
          </cell>
          <cell r="B392" t="str">
            <v>SISTEMA DE PROTEÇÃO CONTRA INCÊNDIO</v>
          </cell>
          <cell r="I392">
            <v>50833.195159750205</v>
          </cell>
        </row>
        <row r="393">
          <cell r="A393" t="str">
            <v>17.1</v>
          </cell>
          <cell r="B393" t="str">
            <v>EXTINTORES</v>
          </cell>
          <cell r="I393">
            <v>2824.420048</v>
          </cell>
        </row>
        <row r="394">
          <cell r="A394" t="str">
            <v>17.1.1</v>
          </cell>
          <cell r="B394" t="str">
            <v>101909</v>
          </cell>
          <cell r="C394" t="str">
            <v>EXTINTOR DE INCÊNDIO PORTÁTIL COM CARGA DE PQS DE 6 KG, CLASSE BC - FORNECIMENTO E INSTALAÇÃO. AF_10/2020_PE</v>
          </cell>
          <cell r="D394" t="str">
            <v>SINAPI</v>
          </cell>
          <cell r="E394" t="str">
            <v>UN</v>
          </cell>
          <cell r="F394">
            <v>6</v>
          </cell>
          <cell r="G394">
            <v>194.88</v>
          </cell>
          <cell r="H394">
            <v>246.269856</v>
          </cell>
          <cell r="I394">
            <v>1477.619136</v>
          </cell>
        </row>
        <row r="395">
          <cell r="A395" t="str">
            <v>17.1.2</v>
          </cell>
          <cell r="B395" t="str">
            <v>101907</v>
          </cell>
          <cell r="C395" t="str">
            <v>EXTINTOR DE INCÊNDIO PORTÁTIL COM CARGA DE CO2 DE 6 KG, CLASSE BC - FORNECIMENTO E INSTALAÇÃO. AF_10/2020_PE</v>
          </cell>
          <cell r="D395" t="str">
            <v>SINAPI</v>
          </cell>
          <cell r="E395" t="str">
            <v>UN</v>
          </cell>
          <cell r="F395">
            <v>2</v>
          </cell>
          <cell r="G395">
            <v>532.88</v>
          </cell>
          <cell r="H395">
            <v>673.40045599999996</v>
          </cell>
          <cell r="I395">
            <v>1346.8009119999999</v>
          </cell>
        </row>
        <row r="396">
          <cell r="A396" t="str">
            <v>17.2</v>
          </cell>
          <cell r="B396" t="str">
            <v>HIDRANTES</v>
          </cell>
          <cell r="H396">
            <v>0</v>
          </cell>
          <cell r="I396">
            <v>5965.3463979999997</v>
          </cell>
        </row>
        <row r="397">
          <cell r="A397" t="str">
            <v>17.2.1</v>
          </cell>
          <cell r="B397" t="str">
            <v>101912</v>
          </cell>
          <cell r="C397" t="str">
            <v>ABRIGO PARA HIDRANTE, 75X45X17CM, COM REGISTRO GLOBO ANGULAR 45 GRAUS 2 1/2", ADAPTADOR STORZ 2 1/2", MANGUEIRA DE INCÊNDIO 15M 2 1/2" E ESGUICHO EM LATÃO 2 1/2" - FORNECIMENTO E INSTALAÇÃO. AF_10/2020</v>
          </cell>
          <cell r="D397" t="str">
            <v>SINAPI</v>
          </cell>
          <cell r="E397" t="str">
            <v>UN</v>
          </cell>
          <cell r="F397">
            <v>1</v>
          </cell>
          <cell r="G397">
            <v>1252.6500000000001</v>
          </cell>
          <cell r="H397">
            <v>1582.9738050000001</v>
          </cell>
          <cell r="I397">
            <v>1582.9738050000001</v>
          </cell>
        </row>
        <row r="398">
          <cell r="A398" t="str">
            <v>17.2.2</v>
          </cell>
          <cell r="B398" t="str">
            <v>101916</v>
          </cell>
          <cell r="C398" t="str">
            <v>HIDRANTE SUBTERRÂNEO PREDIAL (COM CURVA LONGA E CAIXA), DN 75 MM - FORNECIMENTO E INSTALAÇÃO. AF_10/2020</v>
          </cell>
          <cell r="D398" t="str">
            <v>SINAPI</v>
          </cell>
          <cell r="E398" t="str">
            <v>UN</v>
          </cell>
          <cell r="F398">
            <v>1</v>
          </cell>
          <cell r="G398">
            <v>3467.89</v>
          </cell>
          <cell r="H398">
            <v>4382.3725930000001</v>
          </cell>
          <cell r="I398">
            <v>4382.3725930000001</v>
          </cell>
        </row>
        <row r="399">
          <cell r="A399" t="str">
            <v>17.3</v>
          </cell>
          <cell r="B399" t="str">
            <v>ACESSÓRIOS</v>
          </cell>
          <cell r="I399">
            <v>26494.849254830202</v>
          </cell>
        </row>
        <row r="400">
          <cell r="A400" t="str">
            <v>17.3.1</v>
          </cell>
          <cell r="B400" t="str">
            <v>94499</v>
          </cell>
          <cell r="C400" t="str">
            <v>REGISTRO DE GAVETA BRUTO, LATÃO, ROSCÁVEL, 2 1/2" - FORNECIMENTO E INSTALAÇÃO. AF_08/2021</v>
          </cell>
          <cell r="D400" t="str">
            <v>SINAPI</v>
          </cell>
          <cell r="E400" t="str">
            <v>UN</v>
          </cell>
          <cell r="F400">
            <v>5</v>
          </cell>
          <cell r="G400">
            <v>454.96</v>
          </cell>
          <cell r="H400">
            <v>574.932952</v>
          </cell>
          <cell r="I400">
            <v>2874.6647600000001</v>
          </cell>
        </row>
        <row r="401">
          <cell r="A401" t="str">
            <v>17.3.2</v>
          </cell>
          <cell r="B401" t="str">
            <v>99624</v>
          </cell>
          <cell r="C401" t="str">
            <v>VÁLVULA DE RETENÇÃO HORIZONTAL, DE BRONZE, ROSCÁVEL, 2 1/2" - FORNECIMENTO E INSTALAÇÃO. AF_08/2021</v>
          </cell>
          <cell r="D401" t="str">
            <v>SINAPI</v>
          </cell>
          <cell r="E401" t="str">
            <v>UN</v>
          </cell>
          <cell r="F401">
            <v>3</v>
          </cell>
          <cell r="G401">
            <v>681.53</v>
          </cell>
          <cell r="H401">
            <v>861.249461</v>
          </cell>
          <cell r="I401">
            <v>2583.7483830000001</v>
          </cell>
        </row>
        <row r="402">
          <cell r="A402" t="str">
            <v>17.3.3</v>
          </cell>
          <cell r="B402" t="str">
            <v>101917</v>
          </cell>
          <cell r="C402" t="str">
            <v>MANÔMETRO 0 A 200 PSI (0 A 14 KGF/CM2), D = 50MM - FORNECIMENTO E INSTALAÇÃO. AF_10/2020</v>
          </cell>
          <cell r="D402" t="str">
            <v>SINAPI</v>
          </cell>
          <cell r="E402" t="str">
            <v>UN</v>
          </cell>
          <cell r="F402">
            <v>1</v>
          </cell>
          <cell r="G402">
            <v>158.37</v>
          </cell>
          <cell r="H402">
            <v>200.132169</v>
          </cell>
          <cell r="I402">
            <v>200.132169</v>
          </cell>
        </row>
        <row r="403">
          <cell r="A403" t="str">
            <v>17.3.4</v>
          </cell>
          <cell r="B403" t="str">
            <v>FNDE 332</v>
          </cell>
          <cell r="C403" t="str">
            <v>MOTO BOMBA 5.00 CV - VAZÃO 12.0 m³/h - PRESSÃO 15 MCA - FORNECIMENTO E INSTALAÇÃO</v>
          </cell>
          <cell r="D403" t="str">
            <v>PRÓPRIA</v>
          </cell>
          <cell r="E403" t="str">
            <v>UN</v>
          </cell>
          <cell r="F403">
            <v>1</v>
          </cell>
          <cell r="G403">
            <v>5459.6778460000005</v>
          </cell>
          <cell r="H403">
            <v>6899.3948939902011</v>
          </cell>
          <cell r="I403">
            <v>6899.3948939902011</v>
          </cell>
        </row>
        <row r="404">
          <cell r="A404" t="str">
            <v>17.3.5</v>
          </cell>
          <cell r="B404" t="str">
            <v>FNDE 112</v>
          </cell>
          <cell r="C404" t="str">
            <v>PRESSOSTATO</v>
          </cell>
          <cell r="D404" t="str">
            <v>PRÓPRIA</v>
          </cell>
          <cell r="E404" t="str">
            <v>UN</v>
          </cell>
          <cell r="F404">
            <v>1</v>
          </cell>
          <cell r="G404">
            <v>518.01499999999999</v>
          </cell>
          <cell r="H404">
            <v>654.61555550000003</v>
          </cell>
          <cell r="I404">
            <v>654.61555550000003</v>
          </cell>
        </row>
        <row r="405">
          <cell r="A405" t="str">
            <v>17.3.6</v>
          </cell>
          <cell r="B405" t="str">
            <v>FNDE 114</v>
          </cell>
          <cell r="C405" t="str">
            <v>VÁLVULA DE ALÍVIO COM MOLA 2"</v>
          </cell>
          <cell r="D405" t="str">
            <v>PRÓPRIA</v>
          </cell>
          <cell r="E405" t="str">
            <v>un</v>
          </cell>
          <cell r="F405">
            <v>1</v>
          </cell>
          <cell r="G405">
            <v>3318.3231999999998</v>
          </cell>
          <cell r="H405">
            <v>4193.36502784</v>
          </cell>
          <cell r="I405">
            <v>4193.36502784</v>
          </cell>
        </row>
        <row r="406">
          <cell r="A406" t="str">
            <v>17.3.7</v>
          </cell>
          <cell r="B406" t="str">
            <v>102111</v>
          </cell>
          <cell r="C406" t="str">
            <v>BOMBA CENTRÍFUGA, MONOFÁSICA, 0,5 CV OU 0,49 HP, HM 6 A 20 M, Q 1,2 A 8,3 M3/H - FORNECIMENTO E INSTALAÇÃO. AF_12/2020</v>
          </cell>
          <cell r="D406" t="str">
            <v>SINAPI</v>
          </cell>
          <cell r="E406" t="str">
            <v>UN</v>
          </cell>
          <cell r="F406">
            <v>2</v>
          </cell>
          <cell r="G406">
            <v>1454.93</v>
          </cell>
          <cell r="H406">
            <v>1838.595041</v>
          </cell>
          <cell r="I406">
            <v>3677.1900820000001</v>
          </cell>
        </row>
        <row r="407">
          <cell r="A407" t="str">
            <v>17.3.8</v>
          </cell>
          <cell r="B407" t="str">
            <v>FNDE 67</v>
          </cell>
          <cell r="C407" t="str">
            <v>CENTRAL ALARME ENDEREÇAVEL</v>
          </cell>
          <cell r="D407" t="str">
            <v>PRÓPRIA</v>
          </cell>
          <cell r="E407" t="str">
            <v>UN</v>
          </cell>
          <cell r="F407">
            <v>1</v>
          </cell>
          <cell r="G407">
            <v>4282.4549999999999</v>
          </cell>
          <cell r="H407">
            <v>5411.7383835000001</v>
          </cell>
          <cell r="I407">
            <v>5411.7383835000001</v>
          </cell>
        </row>
        <row r="408">
          <cell r="A408" t="str">
            <v>17.4</v>
          </cell>
          <cell r="B408" t="str">
            <v>TUBULAÇÕES E CONEXÕES</v>
          </cell>
          <cell r="I408">
            <v>12885.69616</v>
          </cell>
        </row>
        <row r="409">
          <cell r="A409" t="str">
            <v>17.4.1</v>
          </cell>
          <cell r="B409" t="str">
            <v>94473</v>
          </cell>
          <cell r="C409" t="str">
            <v>COTOVELO 90 GRAUS, EM FERRO GALVANIZADO, CONEXÃO ROSQUEADA, DN 65 MM (2 1/2"), INSTALADO EM RESERVAÇÃO PREDIAL DE ÁGUA - FORNECIMENTO E INSTALAÇÃO. AF_04/2024</v>
          </cell>
          <cell r="D409" t="str">
            <v>SINAPI</v>
          </cell>
          <cell r="E409" t="str">
            <v>UN</v>
          </cell>
          <cell r="F409">
            <v>7</v>
          </cell>
          <cell r="G409">
            <v>122.66</v>
          </cell>
          <cell r="H409">
            <v>155.00544199999999</v>
          </cell>
          <cell r="I409">
            <v>1085.038094</v>
          </cell>
        </row>
        <row r="410">
          <cell r="A410" t="str">
            <v>17.4.2</v>
          </cell>
          <cell r="B410" t="str">
            <v>92367</v>
          </cell>
          <cell r="C410" t="str">
            <v>TUBO DE AÇO GALVANIZADO COM COSTURA, CLASSE MÉDIA, DN 65 (2 1/2"), CONEXÃO ROSQUEADA, INSTALADO EM REDE DE ALIMENTAÇÃO PARA HIDRANTE - FORNECIMENTO E INSTALAÇÃO. AF_10/2020</v>
          </cell>
          <cell r="D410" t="str">
            <v>SINAPI</v>
          </cell>
          <cell r="E410" t="str">
            <v>M</v>
          </cell>
          <cell r="F410">
            <v>63</v>
          </cell>
          <cell r="G410">
            <v>130.37</v>
          </cell>
          <cell r="H410">
            <v>164.748569</v>
          </cell>
          <cell r="I410">
            <v>10379.159847000001</v>
          </cell>
        </row>
        <row r="411">
          <cell r="A411" t="str">
            <v>17.4.3</v>
          </cell>
          <cell r="B411" t="str">
            <v>FNDE 343</v>
          </cell>
          <cell r="C411" t="str">
            <v>ADAPTADOR PARA MANÔMETRO</v>
          </cell>
          <cell r="D411" t="str">
            <v>PRÓPRIA</v>
          </cell>
          <cell r="E411" t="str">
            <v>UN</v>
          </cell>
          <cell r="F411">
            <v>0</v>
          </cell>
          <cell r="G411">
            <v>101.16347999999999</v>
          </cell>
          <cell r="H411">
            <v>127.840289676</v>
          </cell>
          <cell r="I411">
            <v>0</v>
          </cell>
        </row>
        <row r="412">
          <cell r="A412" t="str">
            <v>17.4.4</v>
          </cell>
          <cell r="B412" t="str">
            <v>94474</v>
          </cell>
          <cell r="C412" t="str">
            <v>COTOVELO 45 GRAUS, EM FERRO GALVANIZADO, CONEXÃO ROSQUEADA, DN 65 MM (2 1/2"), INSTALADO EM RESERVAÇÃO PREDIAL DE ÁGUA - FORNECIMENTO E INSTALAÇÃO. AF_04/2024</v>
          </cell>
          <cell r="D412" t="str">
            <v>SINAPI</v>
          </cell>
          <cell r="E412" t="str">
            <v>UN</v>
          </cell>
          <cell r="F412">
            <v>1</v>
          </cell>
          <cell r="G412">
            <v>132.71</v>
          </cell>
          <cell r="H412">
            <v>167.70562700000002</v>
          </cell>
          <cell r="I412">
            <v>167.70562700000002</v>
          </cell>
        </row>
        <row r="413">
          <cell r="A413" t="str">
            <v>17.4.5</v>
          </cell>
          <cell r="B413" t="str">
            <v>92665</v>
          </cell>
          <cell r="C413" t="str">
            <v>NIPLE, EM FERRO GALVANIZADO, CONEXÃO ROSQUEADA, DN 65 (2 1/2"), INSTALADO EM REDE DE ALIMENTAÇÃO PARA SPRINKLER - FORNECIMENTO E INSTALAÇÃO. AF_10/2020</v>
          </cell>
          <cell r="D413" t="str">
            <v>SINAPI</v>
          </cell>
          <cell r="E413" t="str">
            <v>UN</v>
          </cell>
          <cell r="F413">
            <v>2</v>
          </cell>
          <cell r="G413">
            <v>79.680000000000007</v>
          </cell>
          <cell r="H413">
            <v>100.69161600000001</v>
          </cell>
          <cell r="I413">
            <v>201.38323200000002</v>
          </cell>
        </row>
        <row r="414">
          <cell r="A414" t="str">
            <v>17.4.6</v>
          </cell>
          <cell r="B414" t="str">
            <v>92642</v>
          </cell>
          <cell r="C414" t="str">
            <v>TÊ, EM FERRO GALVANIZADO, CONEXÃO ROSQUEADA, DN 65 (2 1/2"), INSTALADO EM REDE DE ALIMENTAÇÃO PARA HIDRANTE - FORNECIMENTO E INSTALAÇÃO. AF_10/2020</v>
          </cell>
          <cell r="D414" t="str">
            <v>SINAPI</v>
          </cell>
          <cell r="E414" t="str">
            <v>UN</v>
          </cell>
          <cell r="F414">
            <v>4</v>
          </cell>
          <cell r="G414">
            <v>208.2</v>
          </cell>
          <cell r="H414">
            <v>263.10233999999997</v>
          </cell>
          <cell r="I414">
            <v>1052.4093599999999</v>
          </cell>
        </row>
        <row r="415">
          <cell r="A415" t="str">
            <v>17.5</v>
          </cell>
          <cell r="B415" t="str">
            <v>SINALIZAÇÕES</v>
          </cell>
          <cell r="I415">
            <v>2662.88329892</v>
          </cell>
        </row>
        <row r="416">
          <cell r="A416" t="str">
            <v>17.5.1</v>
          </cell>
          <cell r="B416" t="str">
            <v>97599</v>
          </cell>
          <cell r="C416" t="str">
            <v>LUMINÁRIA DE EMERGÊNCIA, COM 30 LÂMPADAS LED DE 2 W, SEM REATOR - FORNECIMENTO E INSTALAÇÃO. AF_09/2024</v>
          </cell>
          <cell r="D416" t="str">
            <v>SINAPI</v>
          </cell>
          <cell r="E416" t="str">
            <v>UN</v>
          </cell>
          <cell r="F416">
            <v>36</v>
          </cell>
          <cell r="G416">
            <v>19.559999999999999</v>
          </cell>
          <cell r="H416">
            <v>24.717972</v>
          </cell>
          <cell r="I416">
            <v>889.846992</v>
          </cell>
        </row>
        <row r="417">
          <cell r="A417" t="str">
            <v>17.5.2</v>
          </cell>
          <cell r="B417" t="str">
            <v>FNDE 303</v>
          </cell>
          <cell r="C417" t="str">
            <v>SINALIZAÇÃO COM PLACA INDICATIVA FIXADA NA ESTRUTURA.</v>
          </cell>
          <cell r="D417" t="str">
            <v>PRÓPRIA</v>
          </cell>
          <cell r="E417" t="str">
            <v>UN</v>
          </cell>
          <cell r="F417">
            <v>34</v>
          </cell>
          <cell r="G417">
            <v>27.407399999999999</v>
          </cell>
          <cell r="H417">
            <v>34.634731379999998</v>
          </cell>
          <cell r="I417">
            <v>1177.5808669199998</v>
          </cell>
        </row>
        <row r="418">
          <cell r="A418" t="str">
            <v>17.5.3</v>
          </cell>
          <cell r="B418" t="str">
            <v>102520</v>
          </cell>
          <cell r="C418" t="str">
            <v>PINTURA DE SINALIZAÇÃO VERTICAL DE SEGURANÇA, FAIXAS AMARELA E PRETA, APLICAÇÃO MANUAL, 2 DEMÃOS. AF_05/2021</v>
          </cell>
          <cell r="D418" t="str">
            <v>SINAPI</v>
          </cell>
          <cell r="E418" t="str">
            <v>M2</v>
          </cell>
          <cell r="F418">
            <v>5</v>
          </cell>
          <cell r="G418">
            <v>94.24</v>
          </cell>
          <cell r="H418">
            <v>119.091088</v>
          </cell>
          <cell r="I418">
            <v>595.45543999999995</v>
          </cell>
        </row>
        <row r="419">
          <cell r="A419" t="str">
            <v>18</v>
          </cell>
          <cell r="B419" t="str">
            <v>INSTALAÇÃO ELÉTRICA - 110V</v>
          </cell>
          <cell r="I419">
            <v>322076.06966296834</v>
          </cell>
        </row>
        <row r="420">
          <cell r="A420" t="str">
            <v>18.1</v>
          </cell>
          <cell r="B420" t="str">
            <v>QUADROS</v>
          </cell>
          <cell r="I420">
            <v>4562.6646719999999</v>
          </cell>
        </row>
        <row r="421">
          <cell r="A421" t="str">
            <v>18.1.1</v>
          </cell>
          <cell r="B421" t="str">
            <v>101875</v>
          </cell>
          <cell r="C421" t="str">
            <v>QUADRO DE DISTRIBUIÇÃO DE ENERGIA EM CHAPA DE AÇO GALVANIZADO, DE EMBUTIR, COM BARRAMENTO TRIFÁSICO, PARA 12 DISJUNTORES DIN 100A - FORNECIMENTO E INSTALAÇÃO. AF_10/2020</v>
          </cell>
          <cell r="D421" t="str">
            <v>SINAPI</v>
          </cell>
          <cell r="E421" t="str">
            <v>UN</v>
          </cell>
          <cell r="F421">
            <v>1</v>
          </cell>
          <cell r="G421">
            <v>441.58</v>
          </cell>
          <cell r="H421">
            <v>558.02464599999996</v>
          </cell>
          <cell r="I421">
            <v>558.02464599999996</v>
          </cell>
        </row>
        <row r="422">
          <cell r="A422" t="str">
            <v>18.1.2</v>
          </cell>
          <cell r="B422" t="str">
            <v>101883</v>
          </cell>
          <cell r="C422" t="str">
            <v>QUADRO DE DISTRIBUIÇÃO DE ENERGIA EM CHAPA DE AÇO GALVANIZADO, DE EMBUTIR, COM BARRAMENTO TRIFÁSICO, PARA 18 DISJUNTORES DIN 100A - FORNECIMENTO E INSTALAÇÃO. AF_10/2020</v>
          </cell>
          <cell r="D422" t="str">
            <v>SINAPI</v>
          </cell>
          <cell r="E422" t="str">
            <v>UN</v>
          </cell>
          <cell r="F422">
            <v>2</v>
          </cell>
          <cell r="G422">
            <v>594.04</v>
          </cell>
          <cell r="H422">
            <v>750.68834800000002</v>
          </cell>
          <cell r="I422">
            <v>1501.376696</v>
          </cell>
        </row>
        <row r="423">
          <cell r="A423" t="str">
            <v>18.1.3</v>
          </cell>
          <cell r="B423" t="str">
            <v>101879</v>
          </cell>
          <cell r="C423" t="str">
            <v>QUADRO DE DISTRIBUIÇÃO DE ENERGIA EM CHAPA DE AÇO GALVANIZADO, DE EMBUTIR, COM BARRAMENTO TRIFÁSICO, PARA 24 DISJUNTORES DIN 100A - FORNECIMENTO E INSTALAÇÃO. AF_10/2020</v>
          </cell>
          <cell r="D423" t="str">
            <v>SINAPI</v>
          </cell>
          <cell r="E423" t="str">
            <v>UN</v>
          </cell>
          <cell r="F423">
            <v>3</v>
          </cell>
          <cell r="G423">
            <v>619.82000000000005</v>
          </cell>
          <cell r="H423">
            <v>783.26653400000009</v>
          </cell>
          <cell r="I423">
            <v>2349.799602</v>
          </cell>
        </row>
        <row r="424">
          <cell r="A424" t="str">
            <v>18.1.4</v>
          </cell>
          <cell r="B424" t="str">
            <v>101946</v>
          </cell>
          <cell r="C424" t="str">
            <v>QUADRO DE MEDIÇÃO GERAL DE ENERGIA PARA 1 MEDIDOR DE SOBREPOR - FORNECIMENTO E INSTALAÇÃO. AF_10/2020</v>
          </cell>
          <cell r="D424" t="str">
            <v>SINAPI</v>
          </cell>
          <cell r="E424" t="str">
            <v>UN</v>
          </cell>
          <cell r="F424">
            <v>1</v>
          </cell>
          <cell r="G424">
            <v>121.44</v>
          </cell>
          <cell r="H424">
            <v>153.463728</v>
          </cell>
          <cell r="I424">
            <v>153.463728</v>
          </cell>
        </row>
        <row r="425">
          <cell r="A425" t="str">
            <v>18.2</v>
          </cell>
          <cell r="B425" t="str">
            <v>DISJUNTORS</v>
          </cell>
          <cell r="I425">
            <v>18525.584205200004</v>
          </cell>
        </row>
        <row r="426">
          <cell r="A426" t="str">
            <v>18.2.1</v>
          </cell>
          <cell r="B426" t="str">
            <v>93653</v>
          </cell>
          <cell r="C426" t="str">
            <v>DISJUNTOR MONOPOLAR TIPO DIN, CORRENTE NOMINAL DE 10A - FORNECIMENTO E INSTALAÇÃO. AF_10/2020</v>
          </cell>
          <cell r="D426" t="str">
            <v>SINAPI</v>
          </cell>
          <cell r="E426" t="str">
            <v>UN</v>
          </cell>
          <cell r="F426">
            <v>57</v>
          </cell>
          <cell r="G426">
            <v>14.1</v>
          </cell>
          <cell r="H426">
            <v>17.818169999999999</v>
          </cell>
          <cell r="I426">
            <v>1015.63569</v>
          </cell>
        </row>
        <row r="427">
          <cell r="A427" t="str">
            <v>18.2.2</v>
          </cell>
          <cell r="B427" t="str">
            <v>93654</v>
          </cell>
          <cell r="C427" t="str">
            <v>DISJUNTOR MONOPOLAR TIPO DIN, CORRENTE NOMINAL DE 16A - FORNECIMENTO E INSTALAÇÃO. AF_10/2020</v>
          </cell>
          <cell r="D427" t="str">
            <v>SINAPI</v>
          </cell>
          <cell r="E427" t="str">
            <v>UN</v>
          </cell>
          <cell r="F427">
            <v>8</v>
          </cell>
          <cell r="G427">
            <v>14.1</v>
          </cell>
          <cell r="H427">
            <v>17.818169999999999</v>
          </cell>
          <cell r="I427">
            <v>142.54535999999999</v>
          </cell>
        </row>
        <row r="428">
          <cell r="A428" t="str">
            <v>18.2.3</v>
          </cell>
          <cell r="B428" t="str">
            <v>93655</v>
          </cell>
          <cell r="C428" t="str">
            <v>DISJUNTOR MONOPOLAR TIPO DIN, CORRENTE NOMINAL DE 20A - FORNECIMENTO E INSTALAÇÃO. AF_10/2020</v>
          </cell>
          <cell r="D428" t="str">
            <v>SINAPI</v>
          </cell>
          <cell r="E428" t="str">
            <v>UN</v>
          </cell>
          <cell r="F428">
            <v>4</v>
          </cell>
          <cell r="G428">
            <v>15.21</v>
          </cell>
          <cell r="H428">
            <v>19.220877000000002</v>
          </cell>
          <cell r="I428">
            <v>76.883508000000006</v>
          </cell>
        </row>
        <row r="429">
          <cell r="A429" t="str">
            <v>18.2.4</v>
          </cell>
          <cell r="B429" t="str">
            <v>93662</v>
          </cell>
          <cell r="C429" t="str">
            <v>DISJUNTOR BIPOLAR TIPO DIN, CORRENTE NOMINAL DE 20A - FORNECIMENTO E INSTALAÇÃO. AF_10/2020</v>
          </cell>
          <cell r="D429" t="str">
            <v>SINAPI</v>
          </cell>
          <cell r="E429" t="str">
            <v>UN</v>
          </cell>
          <cell r="F429">
            <v>18</v>
          </cell>
          <cell r="G429">
            <v>70.06</v>
          </cell>
          <cell r="H429">
            <v>88.534822000000005</v>
          </cell>
          <cell r="I429">
            <v>1593.626796</v>
          </cell>
        </row>
        <row r="430">
          <cell r="A430" t="str">
            <v>18.2.5</v>
          </cell>
          <cell r="B430" t="str">
            <v>93664</v>
          </cell>
          <cell r="C430" t="str">
            <v>DISJUNTOR BIPOLAR TIPO DIN, CORRENTE NOMINAL DE 32A - FORNECIMENTO E INSTALAÇÃO. AF_10/2020</v>
          </cell>
          <cell r="D430" t="str">
            <v>SINAPI</v>
          </cell>
          <cell r="E430" t="str">
            <v>UN</v>
          </cell>
          <cell r="F430">
            <v>4</v>
          </cell>
          <cell r="G430">
            <v>75.44</v>
          </cell>
          <cell r="H430">
            <v>95.333528000000001</v>
          </cell>
          <cell r="I430">
            <v>381.334112</v>
          </cell>
        </row>
        <row r="431">
          <cell r="A431" t="str">
            <v>18.2.6</v>
          </cell>
          <cell r="B431" t="str">
            <v>93665</v>
          </cell>
          <cell r="C431" t="str">
            <v>DISJUNTOR BIPOLAR TIPO DIN, CORRENTE NOMINAL DE 40A - FORNECIMENTO E INSTALAÇÃO. AF_10/2020</v>
          </cell>
          <cell r="D431" t="str">
            <v>SINAPI</v>
          </cell>
          <cell r="E431" t="str">
            <v>UN</v>
          </cell>
          <cell r="F431">
            <v>1</v>
          </cell>
          <cell r="G431">
            <v>79.599999999999994</v>
          </cell>
          <cell r="H431">
            <v>100.59052</v>
          </cell>
          <cell r="I431">
            <v>100.59052</v>
          </cell>
        </row>
        <row r="432">
          <cell r="A432" t="str">
            <v>18.2.7</v>
          </cell>
          <cell r="B432" t="str">
            <v>93670</v>
          </cell>
          <cell r="C432" t="str">
            <v>DISJUNTOR TRIPOLAR TIPO DIN, CORRENTE NOMINAL DE 25A - FORNECIMENTO E INSTALAÇÃO. AF_10/2020</v>
          </cell>
          <cell r="D432" t="str">
            <v>SINAPI</v>
          </cell>
          <cell r="E432" t="str">
            <v>UN</v>
          </cell>
          <cell r="F432">
            <v>2</v>
          </cell>
          <cell r="G432">
            <v>91.38</v>
          </cell>
          <cell r="H432">
            <v>115.476906</v>
          </cell>
          <cell r="I432">
            <v>230.953812</v>
          </cell>
        </row>
        <row r="433">
          <cell r="A433" t="str">
            <v>18.2.8</v>
          </cell>
          <cell r="B433" t="str">
            <v>93673</v>
          </cell>
          <cell r="C433" t="str">
            <v>DISJUNTOR TRIPOLAR TIPO DIN, CORRENTE NOMINAL DE 50A - FORNECIMENTO E INSTALAÇÃO. AF_10/2020</v>
          </cell>
          <cell r="D433" t="str">
            <v>SINAPI</v>
          </cell>
          <cell r="E433" t="str">
            <v>UN</v>
          </cell>
          <cell r="F433">
            <v>2</v>
          </cell>
          <cell r="G433">
            <v>114.14</v>
          </cell>
          <cell r="H433">
            <v>144.23871800000001</v>
          </cell>
          <cell r="I433">
            <v>288.47743600000001</v>
          </cell>
        </row>
        <row r="434">
          <cell r="A434" t="str">
            <v>18.2.9</v>
          </cell>
          <cell r="B434" t="str">
            <v>101894</v>
          </cell>
          <cell r="C434" t="str">
            <v>DISJUNTOR TRIPOLAR TIPO NEMA, CORRENTE NOMINAL DE 60 ATÉ 100A - FORNECIMENTO E INSTALAÇÃO. AF_10/2020</v>
          </cell>
          <cell r="D434" t="str">
            <v>SINAPI</v>
          </cell>
          <cell r="E434" t="str">
            <v>UN</v>
          </cell>
          <cell r="F434">
            <v>8</v>
          </cell>
          <cell r="G434">
            <v>184.46</v>
          </cell>
          <cell r="H434">
            <v>233.10210200000003</v>
          </cell>
          <cell r="I434">
            <v>1864.8168160000002</v>
          </cell>
        </row>
        <row r="435">
          <cell r="A435" t="str">
            <v>18.2.10</v>
          </cell>
          <cell r="B435" t="str">
            <v>101898</v>
          </cell>
          <cell r="C435" t="str">
            <v>DISJUNTOR TERMOMAGNÉTICO TRIPOLAR, CORRENTE NOMINAL DE 400A - FORNECIMENTO E INSTALAÇÃO. AF_10/2020</v>
          </cell>
          <cell r="D435" t="str">
            <v>SINAPI</v>
          </cell>
          <cell r="E435" t="str">
            <v>UN</v>
          </cell>
          <cell r="F435">
            <v>2</v>
          </cell>
          <cell r="G435">
            <v>1610.96</v>
          </cell>
          <cell r="H435">
            <v>2035.7701520000001</v>
          </cell>
          <cell r="I435">
            <v>4071.5403040000001</v>
          </cell>
        </row>
        <row r="436">
          <cell r="A436" t="str">
            <v>18.2.11</v>
          </cell>
          <cell r="B436" t="str">
            <v>FNDE 86</v>
          </cell>
          <cell r="C436" t="str">
            <v>DISJUNTOR BIPOLAR TIPO DR, CORRENTE NOMINAL DE 25A - 30mA</v>
          </cell>
          <cell r="D436" t="str">
            <v>PRÓPRIA</v>
          </cell>
          <cell r="E436" t="str">
            <v>UN</v>
          </cell>
          <cell r="F436">
            <v>1</v>
          </cell>
          <cell r="G436">
            <v>185.57</v>
          </cell>
          <cell r="H436">
            <v>234.50480899999999</v>
          </cell>
          <cell r="I436">
            <v>234.50480899999999</v>
          </cell>
        </row>
        <row r="437">
          <cell r="A437" t="str">
            <v>18.2.12</v>
          </cell>
          <cell r="B437" t="str">
            <v>FNDE 395</v>
          </cell>
          <cell r="C437" t="str">
            <v>DISJUNTOR BIPOLAR TIPO DR, CORRENTE NOMINAL DE 60A A 100A - 30mA</v>
          </cell>
          <cell r="D437" t="str">
            <v>PRÓPRIA</v>
          </cell>
          <cell r="E437" t="str">
            <v>UN</v>
          </cell>
          <cell r="F437">
            <v>5</v>
          </cell>
          <cell r="G437">
            <v>347.67</v>
          </cell>
          <cell r="H437">
            <v>439.35057900000004</v>
          </cell>
          <cell r="I437">
            <v>2196.7528950000001</v>
          </cell>
        </row>
        <row r="438">
          <cell r="A438" t="str">
            <v>18.2.13</v>
          </cell>
          <cell r="B438" t="str">
            <v>FNDE 88</v>
          </cell>
          <cell r="C438" t="str">
            <v>DISPOSITIVO CONTRA SURTO - DPS 40 kA</v>
          </cell>
          <cell r="D438" t="str">
            <v>PRÓPRIA</v>
          </cell>
          <cell r="E438" t="str">
            <v>UN</v>
          </cell>
          <cell r="F438">
            <v>24</v>
          </cell>
          <cell r="G438">
            <v>133.94800000000001</v>
          </cell>
          <cell r="H438">
            <v>169.27008760000001</v>
          </cell>
          <cell r="I438">
            <v>4062.4821024000003</v>
          </cell>
        </row>
        <row r="439">
          <cell r="A439" t="str">
            <v>18.2.14</v>
          </cell>
          <cell r="B439" t="str">
            <v>FNDE 89</v>
          </cell>
          <cell r="C439" t="str">
            <v>DISPOSITIVO CONTRA SURTO - DPS 80 kA</v>
          </cell>
          <cell r="D439" t="str">
            <v>PRÓPRIA</v>
          </cell>
          <cell r="E439" t="str">
            <v>UN</v>
          </cell>
          <cell r="F439">
            <v>8</v>
          </cell>
          <cell r="G439">
            <v>224.08800000000002</v>
          </cell>
          <cell r="H439">
            <v>283.18000560000002</v>
          </cell>
          <cell r="I439">
            <v>2265.4400448000001</v>
          </cell>
        </row>
        <row r="440">
          <cell r="A440" t="str">
            <v>18.3</v>
          </cell>
          <cell r="B440" t="str">
            <v>ELETRODUTO E ACESSÓRIOS</v>
          </cell>
          <cell r="I440">
            <v>35721.417463148086</v>
          </cell>
        </row>
        <row r="441">
          <cell r="A441" t="str">
            <v>18.3.1</v>
          </cell>
          <cell r="B441" t="str">
            <v>91834</v>
          </cell>
          <cell r="C441" t="str">
            <v>ELETRODUTO FLEXÍVEL CORRUGADO, PVC, DN 25 MM (3/4"), PARA CIRCUITOS TERMINAIS, INSTALADO EM FORRO - FORNECIMENTO E INSTALAÇÃO. AF_03/2023</v>
          </cell>
          <cell r="D441" t="str">
            <v>SINAPI</v>
          </cell>
          <cell r="E441" t="str">
            <v>M</v>
          </cell>
          <cell r="F441">
            <v>408.3</v>
          </cell>
          <cell r="G441">
            <v>18.190000000000001</v>
          </cell>
          <cell r="H441">
            <v>22.986703000000002</v>
          </cell>
          <cell r="I441">
            <v>9385.4708349000011</v>
          </cell>
        </row>
        <row r="442">
          <cell r="A442" t="str">
            <v>18.3.2</v>
          </cell>
          <cell r="B442" t="str">
            <v>91836</v>
          </cell>
          <cell r="C442" t="str">
            <v>ELETRODUTO FLEXÍVEL CORRUGADO, PVC, DN 32 MM (1"), PARA CIRCUITOS TERMINAIS, INSTALADO EM FORRO - FORNECIMENTO E INSTALAÇÃO. AF_03/2023</v>
          </cell>
          <cell r="D442" t="str">
            <v>SINAPI</v>
          </cell>
          <cell r="E442" t="str">
            <v>M</v>
          </cell>
          <cell r="F442">
            <v>174.4</v>
          </cell>
          <cell r="G442">
            <v>21.14</v>
          </cell>
          <cell r="H442">
            <v>26.714618000000002</v>
          </cell>
          <cell r="I442">
            <v>4659.0293792000002</v>
          </cell>
        </row>
        <row r="443">
          <cell r="A443" t="str">
            <v>18.3.3</v>
          </cell>
          <cell r="B443" t="str">
            <v>93008</v>
          </cell>
          <cell r="C443" t="str">
            <v>ELETRODUTO RÍGIDO ROSCÁVEL, PVC, DN 50 MM (1 1/2"), PARA REDE ENTERRADA DE DISTRIBUIÇÃO DE ENERGIA ELÉTRICA - FORNECIMENTO E INSTALAÇÃO. AF_12/2021</v>
          </cell>
          <cell r="D443" t="str">
            <v>SINAPI</v>
          </cell>
          <cell r="E443" t="str">
            <v>M</v>
          </cell>
          <cell r="F443">
            <v>334.9</v>
          </cell>
          <cell r="G443">
            <v>19.62</v>
          </cell>
          <cell r="H443">
            <v>24.793794000000002</v>
          </cell>
          <cell r="I443">
            <v>8303.4416106000008</v>
          </cell>
        </row>
        <row r="444">
          <cell r="A444" t="str">
            <v>18.3.4</v>
          </cell>
          <cell r="B444" t="str">
            <v>93009</v>
          </cell>
          <cell r="C444" t="str">
            <v>ELETRODUTO RÍGIDO ROSCÁVEL, PVC, DN 60 MM (2"), PARA REDE ENTERRADA DE DISTRIBUIÇÃO DE ENERGIA ELÉTRICA - FORNECIMENTO E INSTALAÇÃO. AF_12/2021</v>
          </cell>
          <cell r="D444" t="str">
            <v>SINAPI</v>
          </cell>
          <cell r="E444" t="str">
            <v>M</v>
          </cell>
          <cell r="F444">
            <v>10.199999999999999</v>
          </cell>
          <cell r="G444">
            <v>28.89</v>
          </cell>
          <cell r="H444">
            <v>36.508293000000002</v>
          </cell>
          <cell r="I444">
            <v>372.38458859999997</v>
          </cell>
        </row>
        <row r="445">
          <cell r="A445" t="str">
            <v>18.3.5</v>
          </cell>
          <cell r="B445" t="str">
            <v>93011</v>
          </cell>
          <cell r="C445" t="str">
            <v>ELETRODUTO RÍGIDO ROSCÁVEL, PVC, DN 85 MM (3"), PARA REDE ENTERRADA DE DISTRIBUIÇÃO DE ENERGIA ELÉTRICA - FORNECIMENTO E INSTALAÇÃO. AF_12/2021</v>
          </cell>
          <cell r="D445" t="str">
            <v>SINAPI</v>
          </cell>
          <cell r="E445" t="str">
            <v>M</v>
          </cell>
          <cell r="F445">
            <v>40</v>
          </cell>
          <cell r="G445">
            <v>49.07</v>
          </cell>
          <cell r="H445">
            <v>62.009759000000003</v>
          </cell>
          <cell r="I445">
            <v>2480.3903600000003</v>
          </cell>
        </row>
        <row r="446">
          <cell r="A446" t="str">
            <v>18.3.6</v>
          </cell>
          <cell r="B446" t="str">
            <v>FNDE 94</v>
          </cell>
          <cell r="C446" t="str">
            <v>ELETRODUTO EM ACO ZINCADO OU GALVANIZADO DN=3/4", APARENTE - FORNECIMENTO E INSTALAÇÃO.</v>
          </cell>
          <cell r="D446" t="str">
            <v>PRÓPRIA</v>
          </cell>
          <cell r="E446" t="str">
            <v>M</v>
          </cell>
          <cell r="F446">
            <v>29.8</v>
          </cell>
          <cell r="G446">
            <v>33.830708000000001</v>
          </cell>
          <cell r="H446">
            <v>42.751865699600003</v>
          </cell>
          <cell r="I446">
            <v>1274.00559784808</v>
          </cell>
        </row>
        <row r="447">
          <cell r="A447" t="str">
            <v>18.3.7</v>
          </cell>
          <cell r="B447" t="str">
            <v>97886</v>
          </cell>
          <cell r="C447" t="str">
            <v>CAIXA ENTERRADA ELÉTRICA RETANGULAR, EM ALVENARIA COM TIJOLOS CERÂMICOS MACIÇOS, FUNDO COM BRITA, DIMENSÕES INTERNAS: 0,3X0,3X0,3 M. AF_12/2020</v>
          </cell>
          <cell r="D447" t="str">
            <v>SINAPI</v>
          </cell>
          <cell r="E447" t="str">
            <v>UN</v>
          </cell>
          <cell r="F447">
            <v>11</v>
          </cell>
          <cell r="G447">
            <v>181.16</v>
          </cell>
          <cell r="H447">
            <v>228.931892</v>
          </cell>
          <cell r="I447">
            <v>2518.2508120000002</v>
          </cell>
        </row>
        <row r="448">
          <cell r="A448" t="str">
            <v>18.3.8</v>
          </cell>
          <cell r="B448" t="str">
            <v>91937</v>
          </cell>
          <cell r="C448" t="str">
            <v>CAIXA OCTOGONAL 3" X 3", PVC, INSTALADA EM LAJE - FORNECIMENTO E INSTALAÇÃO. AF_03/2023</v>
          </cell>
          <cell r="D448" t="str">
            <v>SINAPI</v>
          </cell>
          <cell r="E448" t="str">
            <v>UN</v>
          </cell>
          <cell r="F448">
            <v>100</v>
          </cell>
          <cell r="G448">
            <v>18.190000000000001</v>
          </cell>
          <cell r="H448">
            <v>22.986703000000002</v>
          </cell>
          <cell r="I448">
            <v>2298.6703000000002</v>
          </cell>
        </row>
        <row r="449">
          <cell r="A449" t="str">
            <v>18.3.9</v>
          </cell>
          <cell r="B449" t="str">
            <v>91940</v>
          </cell>
          <cell r="C449" t="str">
            <v>CAIXA RETANGULAR 4" X 2" MÉDIA (1,30 M DO PISO), PVC, INSTALADA EM PAREDE - FORNECIMENTO E INSTALAÇÃO. AF_03/2023</v>
          </cell>
          <cell r="D449" t="str">
            <v>SINAPI</v>
          </cell>
          <cell r="E449" t="str">
            <v>UN</v>
          </cell>
          <cell r="F449">
            <v>170</v>
          </cell>
          <cell r="G449">
            <v>20.62</v>
          </cell>
          <cell r="H449">
            <v>26.057494000000002</v>
          </cell>
          <cell r="I449">
            <v>4429.7739799999999</v>
          </cell>
        </row>
        <row r="450">
          <cell r="A450" t="str">
            <v>18.4</v>
          </cell>
          <cell r="B450" t="str">
            <v>CABOS E FIOS CONDUTORES</v>
          </cell>
          <cell r="I450">
            <v>208324.62363070002</v>
          </cell>
        </row>
        <row r="451">
          <cell r="A451" t="str">
            <v>18.4.1</v>
          </cell>
          <cell r="B451" t="str">
            <v>91926</v>
          </cell>
          <cell r="C451" t="str">
            <v>CABO DE COBRE FLEXÍVEL ISOLADO, 2,5 MM², ANTI-CHAMA 450/750 V, PARA CIRCUITOS TERMINAIS - FORNECIMENTO E INSTALAÇÃO. AF_03/2023</v>
          </cell>
          <cell r="D451" t="str">
            <v>SINAPI</v>
          </cell>
          <cell r="E451" t="str">
            <v>M</v>
          </cell>
          <cell r="F451">
            <v>2858</v>
          </cell>
          <cell r="G451">
            <v>4.97</v>
          </cell>
          <cell r="H451">
            <v>6.280589</v>
          </cell>
          <cell r="I451">
            <v>17949.923362000001</v>
          </cell>
        </row>
        <row r="452">
          <cell r="A452" t="str">
            <v>18.4.2</v>
          </cell>
          <cell r="B452" t="str">
            <v>91928</v>
          </cell>
          <cell r="C452" t="str">
            <v>CABO DE COBRE FLEXÍVEL ISOLADO, 4 MM², ANTI-CHAMA 450/750 V, PARA CIRCUITOS TERMINAIS - FORNECIMENTO E INSTALAÇÃO. AF_03/2023</v>
          </cell>
          <cell r="D452" t="str">
            <v>SINAPI</v>
          </cell>
          <cell r="E452" t="str">
            <v>M</v>
          </cell>
          <cell r="F452">
            <v>2309.3000000000002</v>
          </cell>
          <cell r="G452">
            <v>7.68</v>
          </cell>
          <cell r="H452">
            <v>9.7052160000000001</v>
          </cell>
          <cell r="I452">
            <v>22412.255308800002</v>
          </cell>
        </row>
        <row r="453">
          <cell r="A453" t="str">
            <v>18.4.3</v>
          </cell>
          <cell r="B453" t="str">
            <v>91930</v>
          </cell>
          <cell r="C453" t="str">
            <v>CABO DE COBRE FLEXÍVEL ISOLADO, 6 MM², ANTI-CHAMA 450/750 V, PARA CIRCUITOS TERMINAIS - FORNECIMENTO E INSTALAÇÃO. AF_03/2023</v>
          </cell>
          <cell r="D453" t="str">
            <v>SINAPI</v>
          </cell>
          <cell r="E453" t="str">
            <v>M</v>
          </cell>
          <cell r="F453">
            <v>2412.1</v>
          </cell>
          <cell r="G453">
            <v>10.72</v>
          </cell>
          <cell r="H453">
            <v>13.546864000000001</v>
          </cell>
          <cell r="I453">
            <v>32676.390654400002</v>
          </cell>
        </row>
        <row r="454">
          <cell r="A454" t="str">
            <v>18.4.4</v>
          </cell>
          <cell r="B454" t="str">
            <v>91932</v>
          </cell>
          <cell r="C454" t="str">
            <v>CABO DE COBRE FLEXÍVEL ISOLADO, 10 MM², ANTI-CHAMA 450/750 V, PARA CIRCUITOS TERMINAIS - FORNECIMENTO E INSTALAÇÃO. AF_03/2023</v>
          </cell>
          <cell r="D454" t="str">
            <v>SINAPI</v>
          </cell>
          <cell r="E454" t="str">
            <v>M</v>
          </cell>
          <cell r="F454">
            <v>143.6</v>
          </cell>
          <cell r="G454">
            <v>19.190000000000001</v>
          </cell>
          <cell r="H454">
            <v>24.250403000000002</v>
          </cell>
          <cell r="I454">
            <v>3482.3578708</v>
          </cell>
        </row>
        <row r="455">
          <cell r="A455" t="str">
            <v>18.4.5</v>
          </cell>
          <cell r="B455" t="str">
            <v>91934</v>
          </cell>
          <cell r="C455" t="str">
            <v>CABO DE COBRE FLEXÍVEL ISOLADO, 16 MM², ANTI-CHAMA 450/750 V, PARA CIRCUITOS TERMINAIS - FORNECIMENTO E INSTALAÇÃO. AF_03/2023</v>
          </cell>
          <cell r="D455" t="str">
            <v>SINAPI</v>
          </cell>
          <cell r="E455" t="str">
            <v>M</v>
          </cell>
          <cell r="F455">
            <v>25.1</v>
          </cell>
          <cell r="G455">
            <v>27.72</v>
          </cell>
          <cell r="H455">
            <v>35.029764</v>
          </cell>
          <cell r="I455">
            <v>879.24707640000008</v>
          </cell>
        </row>
        <row r="456">
          <cell r="A456" t="str">
            <v>18.4.6</v>
          </cell>
          <cell r="B456" t="str">
            <v>92984</v>
          </cell>
          <cell r="C456" t="str">
            <v>CABO DE COBRE FLEXÍVEL ISOLADO, 25 MM², ANTI-CHAMA 0,6/1,0 KV, PARA REDE ENTERRADA DE DISTRIBUIÇÃO DE ENERGIA ELÉTRICA - FORNECIMENTO E INSTALAÇÃO. AF_12/2021</v>
          </cell>
          <cell r="D456" t="str">
            <v>SINAPI</v>
          </cell>
          <cell r="E456" t="str">
            <v>M</v>
          </cell>
          <cell r="F456">
            <v>47.9</v>
          </cell>
          <cell r="G456">
            <v>31.83</v>
          </cell>
          <cell r="H456">
            <v>40.223571</v>
          </cell>
          <cell r="I456">
            <v>1926.7090509</v>
          </cell>
        </row>
        <row r="457">
          <cell r="A457" t="str">
            <v>18.4.7</v>
          </cell>
          <cell r="B457" t="str">
            <v>92986</v>
          </cell>
          <cell r="C457" t="str">
            <v>CABO DE COBRE FLEXÍVEL ISOLADO, 35 MM², ANTI-CHAMA 0,6/1,0 KV, PARA REDE ENTERRADA DE DISTRIBUIÇÃO DE ENERGIA ELÉTRICA - FORNECIMENTO E INSTALAÇÃO. AF_12/2021</v>
          </cell>
          <cell r="D457" t="str">
            <v>SINAPI</v>
          </cell>
          <cell r="E457" t="str">
            <v>M</v>
          </cell>
          <cell r="F457">
            <v>38.9</v>
          </cell>
          <cell r="G457">
            <v>44</v>
          </cell>
          <cell r="H457">
            <v>55.602800000000002</v>
          </cell>
          <cell r="I457">
            <v>2162.9489199999998</v>
          </cell>
        </row>
        <row r="458">
          <cell r="A458" t="str">
            <v>18.4.8</v>
          </cell>
          <cell r="B458" t="str">
            <v>92988</v>
          </cell>
          <cell r="C458" t="str">
            <v>CABO DE COBRE FLEXÍVEL ISOLADO, 50 MM², ANTI-CHAMA 0,6/1,0 KV, PARA REDE ENTERRADA DE DISTRIBUIÇÃO DE ENERGIA ELÉTRICA - FORNECIMENTO E INSTALAÇÃO. AF_12/2021</v>
          </cell>
          <cell r="D458" t="str">
            <v>SINAPI</v>
          </cell>
          <cell r="E458" t="str">
            <v>M</v>
          </cell>
          <cell r="F458">
            <v>191.4</v>
          </cell>
          <cell r="G458">
            <v>63.9</v>
          </cell>
          <cell r="H458">
            <v>80.750429999999994</v>
          </cell>
          <cell r="I458">
            <v>15455.632302</v>
          </cell>
        </row>
        <row r="459">
          <cell r="A459" t="str">
            <v>18.4.9</v>
          </cell>
          <cell r="B459" t="str">
            <v>92990</v>
          </cell>
          <cell r="C459" t="str">
            <v>CABO DE COBRE FLEXÍVEL ISOLADO, 70 MM², ANTI-CHAMA 0,6/1,0 KV, PARA REDE ENTERRADA DE DISTRIBUIÇÃO DE ENERGIA ELÉTRICA - FORNECIMENTO E INSTALAÇÃO. AF_12/2021</v>
          </cell>
          <cell r="D459" t="str">
            <v>SINAPI</v>
          </cell>
          <cell r="E459" t="str">
            <v>M</v>
          </cell>
          <cell r="F459">
            <v>187.2</v>
          </cell>
          <cell r="G459">
            <v>88.45</v>
          </cell>
          <cell r="H459">
            <v>111.77426500000001</v>
          </cell>
          <cell r="I459">
            <v>20924.142408</v>
          </cell>
        </row>
        <row r="460">
          <cell r="A460" t="str">
            <v>18.4.10</v>
          </cell>
          <cell r="B460" t="str">
            <v>92994</v>
          </cell>
          <cell r="C460" t="str">
            <v>CABO DE COBRE FLEXÍVEL ISOLADO, 120 MM², ANTI-CHAMA 0,6/1,0 KV, PARA REDE ENTERRADA DE DISTRIBUIÇÃO DE ENERGIA ELÉTRICA - FORNECIMENTO E INSTALAÇÃO. AF_12/2021</v>
          </cell>
          <cell r="D460" t="str">
            <v>SINAPI</v>
          </cell>
          <cell r="E460" t="str">
            <v>M</v>
          </cell>
          <cell r="F460">
            <v>167.8</v>
          </cell>
          <cell r="G460">
            <v>148.65</v>
          </cell>
          <cell r="H460">
            <v>187.84900500000001</v>
          </cell>
          <cell r="I460">
            <v>31521.063039000004</v>
          </cell>
        </row>
        <row r="461">
          <cell r="A461" t="str">
            <v>18.4.11</v>
          </cell>
          <cell r="B461" t="str">
            <v>93000</v>
          </cell>
          <cell r="C461" t="str">
            <v>CABO DE COBRE FLEXÍVEL ISOLADO, 240 MM², ANTI-CHAMA 0,6/1,0 KV, PARA REDE ENTERRADA DE DISTRIBUIÇÃO DE ENERGIA ELÉTRICA - FORNECIMENTO E INSTALAÇÃO. AF_12/2021</v>
          </cell>
          <cell r="D461" t="str">
            <v>SINAPI</v>
          </cell>
          <cell r="E461" t="str">
            <v>M</v>
          </cell>
          <cell r="F461">
            <v>159.80000000000001</v>
          </cell>
          <cell r="G461">
            <v>291.83999999999997</v>
          </cell>
          <cell r="H461">
            <v>368.79820799999999</v>
          </cell>
          <cell r="I461">
            <v>58933.953638400002</v>
          </cell>
        </row>
        <row r="462">
          <cell r="A462" t="str">
            <v>18.5</v>
          </cell>
          <cell r="B462" t="str">
            <v>ELETROCALHAS</v>
          </cell>
          <cell r="I462">
            <v>13449.629867200001</v>
          </cell>
        </row>
        <row r="463">
          <cell r="A463" t="str">
            <v>18.5.1</v>
          </cell>
          <cell r="B463" t="str">
            <v xml:space="preserve">ED-19522 </v>
          </cell>
          <cell r="C463" t="str">
            <v>ELETROCALHA PERFURADA (150X100)MM EM CHAPA DE AÇO GALVANIZADO, ESP. 1,25MM (MSG 18), COM TRATAMENTO PRÉ-ZINCADO, INCLUSIVE TAMPA DE ENCAIXE, FIXAÇÃO SUPERIOR, CONEXÕES E ACESSÓRIOS</v>
          </cell>
          <cell r="D463" t="str">
            <v>SEINFRA</v>
          </cell>
          <cell r="E463" t="str">
            <v>M</v>
          </cell>
          <cell r="F463">
            <v>75.2</v>
          </cell>
          <cell r="G463">
            <v>119.78</v>
          </cell>
          <cell r="H463">
            <v>151.36598600000002</v>
          </cell>
          <cell r="I463">
            <v>11382.722147200002</v>
          </cell>
        </row>
        <row r="464">
          <cell r="A464" t="str">
            <v>18.5.2</v>
          </cell>
          <cell r="B464" t="str">
            <v>104764</v>
          </cell>
          <cell r="C464" t="str">
            <v>SUPORTE PARA 2 ELETRODUTOS, ESPAÇADO A CADA 80 CM, EM PERFILADO COM COMPRIMENTO DE 25 CM FIXADO EM LAJE, POR METRO DE ELETRODUTO FIXADO. AF_09/2023</v>
          </cell>
          <cell r="D464" t="str">
            <v>SINAPI</v>
          </cell>
          <cell r="E464" t="str">
            <v>M</v>
          </cell>
          <cell r="F464">
            <v>75.2</v>
          </cell>
          <cell r="G464">
            <v>21.75</v>
          </cell>
          <cell r="H464">
            <v>27.485475000000001</v>
          </cell>
          <cell r="I464">
            <v>2066.9077200000002</v>
          </cell>
        </row>
        <row r="465">
          <cell r="A465" t="str">
            <v>18.6</v>
          </cell>
          <cell r="B465" t="str">
            <v>ILUMINAÇÃO E TOMADAS</v>
          </cell>
          <cell r="I465">
            <v>41492.149824720203</v>
          </cell>
        </row>
        <row r="466">
          <cell r="A466" t="str">
            <v>18.6.1</v>
          </cell>
          <cell r="B466" t="str">
            <v>92000</v>
          </cell>
          <cell r="C466" t="str">
            <v>TOMADA BAIXA DE EMBUTIR (1 MÓDULO), 2P+T 10 A, INCLUINDO SUPORTE E PLACA - FORNECIMENTO E INSTALAÇÃO. AF_03/2023</v>
          </cell>
          <cell r="D466" t="str">
            <v>SINAPI</v>
          </cell>
          <cell r="E466" t="str">
            <v>UN</v>
          </cell>
          <cell r="F466">
            <v>95</v>
          </cell>
          <cell r="G466">
            <v>33.82</v>
          </cell>
          <cell r="H466">
            <v>42.738334000000002</v>
          </cell>
          <cell r="I466">
            <v>4060.1417300000003</v>
          </cell>
        </row>
        <row r="467">
          <cell r="A467" t="str">
            <v>18.6.2</v>
          </cell>
          <cell r="B467" t="str">
            <v>92001</v>
          </cell>
          <cell r="C467" t="str">
            <v>TOMADA BAIXA DE EMBUTIR (1 MÓDULO), 2P+T 20 A, INCLUINDO SUPORTE E PLACA - FORNECIMENTO E INSTALAÇÃO. AF_03/2023</v>
          </cell>
          <cell r="D467" t="str">
            <v>SINAPI</v>
          </cell>
          <cell r="E467" t="str">
            <v>UN</v>
          </cell>
          <cell r="F467">
            <v>23</v>
          </cell>
          <cell r="G467">
            <v>35.99</v>
          </cell>
          <cell r="H467">
            <v>45.480563000000004</v>
          </cell>
          <cell r="I467">
            <v>1046.0529490000001</v>
          </cell>
        </row>
        <row r="468">
          <cell r="A468" t="str">
            <v>18.6.3</v>
          </cell>
          <cell r="B468" t="str">
            <v>92029</v>
          </cell>
          <cell r="C468" t="str">
            <v>INTERRUPTOR PARALELO (1 MÓDULO) COM 1 TOMADA DE EMBUTIR 2P+T 10 A, INCLUINDO SUPORTE E PLACA - FORNECIMENTO E INSTALAÇÃO. AF_03/2023</v>
          </cell>
          <cell r="D468" t="str">
            <v>SINAPI</v>
          </cell>
          <cell r="E468" t="str">
            <v>UN</v>
          </cell>
          <cell r="F468">
            <v>34</v>
          </cell>
          <cell r="G468">
            <v>62.04</v>
          </cell>
          <cell r="H468">
            <v>78.399947999999995</v>
          </cell>
          <cell r="I468">
            <v>2665.5982319999998</v>
          </cell>
        </row>
        <row r="469">
          <cell r="A469" t="str">
            <v>18.6.4</v>
          </cell>
          <cell r="B469" t="str">
            <v>91955</v>
          </cell>
          <cell r="C469" t="str">
            <v>INTERRUPTOR PARALELO (1 MÓDULO), 10A/250V, INCLUINDO SUPORTE E PLACA - FORNECIMENTO E INSTALAÇÃO. AF_03/2023</v>
          </cell>
          <cell r="D469" t="str">
            <v>SINAPI</v>
          </cell>
          <cell r="E469" t="str">
            <v>UN</v>
          </cell>
          <cell r="F469">
            <v>3</v>
          </cell>
          <cell r="G469">
            <v>39.340000000000003</v>
          </cell>
          <cell r="H469">
            <v>49.713958000000005</v>
          </cell>
          <cell r="I469">
            <v>149.14187400000003</v>
          </cell>
        </row>
        <row r="470">
          <cell r="A470" t="str">
            <v>18.6.5</v>
          </cell>
          <cell r="B470" t="str">
            <v>92033</v>
          </cell>
          <cell r="C470" t="str">
            <v>INTERRUPTOR PARALELO (2 MÓDULOS) COM 1 TOMADA DE EMBUTIR 2P+T 10 A, INCLUINDO SUPORTE E PLACA - FORNECIMENTO E INSTALAÇÃO. AF_03/2023</v>
          </cell>
          <cell r="D470" t="str">
            <v>SINAPI</v>
          </cell>
          <cell r="E470" t="str">
            <v>UN</v>
          </cell>
          <cell r="F470">
            <v>2</v>
          </cell>
          <cell r="G470">
            <v>85.8</v>
          </cell>
          <cell r="H470">
            <v>108.42546</v>
          </cell>
          <cell r="I470">
            <v>216.85092</v>
          </cell>
        </row>
        <row r="471">
          <cell r="A471" t="str">
            <v>18.6.6</v>
          </cell>
          <cell r="B471" t="str">
            <v>91967</v>
          </cell>
          <cell r="C471" t="str">
            <v>INTERRUPTOR SIMPLES (3 MÓDULOS), 10A/250V, INCLUINDO SUPORTE E PLACA - FORNECIMENTO E INSTALAÇÃO. AF_03/2023</v>
          </cell>
          <cell r="D471" t="str">
            <v>SINAPI</v>
          </cell>
          <cell r="E471" t="str">
            <v>UN</v>
          </cell>
          <cell r="F471">
            <v>1</v>
          </cell>
          <cell r="G471">
            <v>65.849999999999994</v>
          </cell>
          <cell r="H471">
            <v>83.21464499999999</v>
          </cell>
          <cell r="I471">
            <v>83.21464499999999</v>
          </cell>
        </row>
        <row r="472">
          <cell r="A472" t="str">
            <v>18.6.7</v>
          </cell>
          <cell r="B472" t="str">
            <v>FNDE 309</v>
          </cell>
          <cell r="C472" t="str">
            <v>ESPELHO / PLACA CEGA 4" X 2", PARA INSTALACAO DE TOMADAS E INTERRUPTORES</v>
          </cell>
          <cell r="D472" t="str">
            <v>PRÓPRIA</v>
          </cell>
          <cell r="E472" t="str">
            <v>UN</v>
          </cell>
          <cell r="F472">
            <v>10</v>
          </cell>
          <cell r="G472">
            <v>14.290000000000001</v>
          </cell>
          <cell r="H472">
            <v>18.058273000000003</v>
          </cell>
          <cell r="I472">
            <v>180.58273000000003</v>
          </cell>
        </row>
        <row r="473">
          <cell r="A473" t="str">
            <v>18.6.8</v>
          </cell>
          <cell r="B473">
            <v>97607</v>
          </cell>
          <cell r="C473" t="str">
            <v>LUMINÁRIA ARANDELA TIPO TARTARUGA, DE SOBREPOR, COM 1 LÂMPADA LED DE 6 W, SEM REATOR - FORNECIMENTO E INSTALAÇÃO. AF_09/2024</v>
          </cell>
          <cell r="D473" t="str">
            <v>SINAPI</v>
          </cell>
          <cell r="E473" t="str">
            <v>UN</v>
          </cell>
          <cell r="F473">
            <v>8</v>
          </cell>
          <cell r="G473">
            <v>96.41</v>
          </cell>
          <cell r="H473">
            <v>121.83331699999999</v>
          </cell>
          <cell r="I473">
            <v>974.66653599999995</v>
          </cell>
        </row>
        <row r="474">
          <cell r="A474" t="str">
            <v>18.6.9</v>
          </cell>
          <cell r="B474" t="str">
            <v>101659</v>
          </cell>
          <cell r="C474" t="str">
            <v>LUMINÁRIA DE LED PARA ILUMINAÇÃO PÚBLICA, DE 181 W ATÉ 239 W - FORNECIMENTO E INSTALAÇÃO. AF_02/2025_PS</v>
          </cell>
          <cell r="D474" t="str">
            <v>SINAPI</v>
          </cell>
          <cell r="E474" t="str">
            <v>UN</v>
          </cell>
          <cell r="F474">
            <v>1</v>
          </cell>
          <cell r="G474">
            <v>565.6</v>
          </cell>
          <cell r="H474">
            <v>714.74872000000005</v>
          </cell>
          <cell r="I474">
            <v>714.74872000000005</v>
          </cell>
        </row>
        <row r="475">
          <cell r="A475" t="str">
            <v>18.6.10</v>
          </cell>
          <cell r="B475" t="str">
            <v>97600</v>
          </cell>
          <cell r="C475" t="str">
            <v>REFLETOR EM ALUMÍNIO, DE SUPORTE E ALÇA, COM 1 LÂMPADA VAPOR DE MERCÚRIO DE 150 W, COM REATOR ALTO FATOR DE POTÊNCIA - FORNECIMENTO E INSTALAÇÃO.</v>
          </cell>
          <cell r="D475" t="str">
            <v>SINAPI</v>
          </cell>
          <cell r="E475" t="str">
            <v>UN</v>
          </cell>
          <cell r="F475">
            <v>4</v>
          </cell>
          <cell r="G475">
            <v>442.43162999999998</v>
          </cell>
          <cell r="H475">
            <v>559.100850831</v>
          </cell>
          <cell r="I475">
            <v>2236.403403324</v>
          </cell>
        </row>
        <row r="476">
          <cell r="A476" t="str">
            <v>18.6.11</v>
          </cell>
          <cell r="B476" t="str">
            <v>97600</v>
          </cell>
          <cell r="C476" t="str">
            <v>LUMINARIA LED REFLETOR RETANGULAR BIVOLT, LUZ BRANCA, 50 W</v>
          </cell>
          <cell r="D476" t="str">
            <v>SINAPI</v>
          </cell>
          <cell r="E476" t="str">
            <v>UN</v>
          </cell>
          <cell r="F476">
            <v>9</v>
          </cell>
          <cell r="G476">
            <v>47.021630000000002</v>
          </cell>
          <cell r="H476">
            <v>59.421233831000002</v>
          </cell>
          <cell r="I476">
            <v>534.79110447900007</v>
          </cell>
        </row>
        <row r="477">
          <cell r="A477" t="str">
            <v>18.6.12</v>
          </cell>
          <cell r="B477" t="str">
            <v>FNDE 705</v>
          </cell>
          <cell r="C477" t="str">
            <v>LUMINÁRIA TIPO CALHA, DE EMBUTIR, COM 2 LÂMPADAS TUBULARES LED DE 36/40 W, SEM REATOR - FORNECIMENTO E INSTALAÇÃO</v>
          </cell>
          <cell r="D477" t="str">
            <v>PRÓPRIA</v>
          </cell>
          <cell r="E477" t="str">
            <v>UN</v>
          </cell>
          <cell r="F477">
            <v>81</v>
          </cell>
          <cell r="G477">
            <v>232.13274299999998</v>
          </cell>
          <cell r="H477">
            <v>293.34614732910001</v>
          </cell>
          <cell r="I477">
            <v>23761.037933657102</v>
          </cell>
        </row>
        <row r="478">
          <cell r="A478" t="str">
            <v>18.6.13</v>
          </cell>
          <cell r="B478" t="str">
            <v>FNDE 704</v>
          </cell>
          <cell r="C478" t="str">
            <v>LUMINÁRIA TIPO CALHA, DE EMBUTIR, COM 2 LÂMPADAS TUBULARES LED DE 18 W, SEM REATOR - FORNECIMENTO E INSTALAÇÃO</v>
          </cell>
          <cell r="D478" t="str">
            <v>PRÓPRIA</v>
          </cell>
          <cell r="E478" t="str">
            <v>UN</v>
          </cell>
          <cell r="F478">
            <v>11</v>
          </cell>
          <cell r="G478">
            <v>175.53274300000001</v>
          </cell>
          <cell r="H478">
            <v>221.82072732910001</v>
          </cell>
          <cell r="I478">
            <v>2440.0280006201001</v>
          </cell>
        </row>
        <row r="479">
          <cell r="A479" t="str">
            <v>18.6.14</v>
          </cell>
          <cell r="B479" t="str">
            <v>FNDE 610</v>
          </cell>
          <cell r="C479" t="str">
            <v>LUMINÁRIA RETANGULAR DE EMBUTIR TIPO CALHA ABERTA PARA 2 LÂMPADAS FLUORESCENTES TUBULARES DE 28W/54W</v>
          </cell>
          <cell r="D479" t="str">
            <v>COMPOSIÇÃO PRÓPRIA</v>
          </cell>
          <cell r="E479" t="str">
            <v>UN</v>
          </cell>
          <cell r="F479">
            <v>8</v>
          </cell>
          <cell r="G479">
            <v>240.2559</v>
          </cell>
          <cell r="H479">
            <v>303.61138083000003</v>
          </cell>
          <cell r="I479">
            <v>2428.8910466400002</v>
          </cell>
        </row>
        <row r="480">
          <cell r="A480" t="str">
            <v>19</v>
          </cell>
          <cell r="B480" t="str">
            <v>INSTALAÇÕES DE CLIMATIZAÇÃO</v>
          </cell>
          <cell r="I480">
            <v>17030.140580700001</v>
          </cell>
        </row>
        <row r="481">
          <cell r="A481" t="str">
            <v>19.1</v>
          </cell>
          <cell r="B481" t="str">
            <v>DUTOS</v>
          </cell>
          <cell r="I481">
            <v>13955.764463800002</v>
          </cell>
        </row>
        <row r="482">
          <cell r="A482" t="str">
            <v>19.1.1</v>
          </cell>
          <cell r="B482" t="str">
            <v>91927</v>
          </cell>
          <cell r="C482" t="str">
            <v>CABO DE COBRE FLEXÍVEL ISOLADO, 2,5 MM², ANTI-CHAMA 0,6/1,0 KV, PARA CIRCUITOS TERMINAIS - FORNECIMENTO E INSTALAÇÃO. AF_03/2023</v>
          </cell>
          <cell r="D482" t="str">
            <v>SINAPI</v>
          </cell>
          <cell r="E482" t="str">
            <v>M</v>
          </cell>
          <cell r="F482">
            <v>22.6</v>
          </cell>
          <cell r="G482">
            <v>5.57</v>
          </cell>
          <cell r="H482">
            <v>7.0388090000000005</v>
          </cell>
          <cell r="I482">
            <v>159.07708340000002</v>
          </cell>
        </row>
        <row r="483">
          <cell r="A483" t="str">
            <v>19.1.2</v>
          </cell>
          <cell r="B483" t="str">
            <v>91929</v>
          </cell>
          <cell r="C483" t="str">
            <v>CABO DE COBRE FLEXÍVEL ISOLADO, 4 MM², ANTI-CHAMA 0,6/1,0 KV, PARA CIRCUITOS TERMINAIS - FORNECIMENTO E INSTALAÇÃO. AF_03/2023</v>
          </cell>
          <cell r="D483" t="str">
            <v>SINAPI</v>
          </cell>
          <cell r="E483" t="str">
            <v>M</v>
          </cell>
          <cell r="F483">
            <v>132.4</v>
          </cell>
          <cell r="G483">
            <v>8.1999999999999993</v>
          </cell>
          <cell r="H483">
            <v>10.36234</v>
          </cell>
          <cell r="I483">
            <v>1371.9738159999999</v>
          </cell>
        </row>
        <row r="484">
          <cell r="A484" t="str">
            <v>19.1.3</v>
          </cell>
          <cell r="B484" t="str">
            <v>97327</v>
          </cell>
          <cell r="C484" t="str">
            <v>TUBO EM COBRE FLEXÍVEL, DN 1/4", COM ISOLAMENTO, INSTALADO EM RAMAL DE ALIMENTAÇÃO DE AR CONDICIONADO COM CONDENSADORA INDIVIDUAL FORNECIMENTO E INSTALAÇÃO. AF_12/2015</v>
          </cell>
          <cell r="D484" t="str">
            <v>SINAPI</v>
          </cell>
          <cell r="E484" t="str">
            <v>M</v>
          </cell>
          <cell r="F484">
            <v>16.899999999999999</v>
          </cell>
          <cell r="G484">
            <v>29.29</v>
          </cell>
          <cell r="H484">
            <v>37.013773</v>
          </cell>
          <cell r="I484">
            <v>625.53276369999992</v>
          </cell>
        </row>
        <row r="485">
          <cell r="A485" t="str">
            <v>19.1.4</v>
          </cell>
          <cell r="B485" t="str">
            <v>97328</v>
          </cell>
          <cell r="C485" t="str">
            <v>TUBO EM COBRE FLEXÍVEL, DN 3/8", COM ISOLAMENTO, INSTALADO EM RAMAL DE ALIMENTAÇÃO DE AR CONDICIONADO COM CONDENSADORA INDIVIDUAL - FORNECIMENTO E INSTALAÇÃO. AF_12/2015</v>
          </cell>
          <cell r="D485" t="str">
            <v>SINAPI</v>
          </cell>
          <cell r="E485" t="str">
            <v>M</v>
          </cell>
          <cell r="F485">
            <v>154.9</v>
          </cell>
          <cell r="G485">
            <v>48.99</v>
          </cell>
          <cell r="H485">
            <v>61.908663000000004</v>
          </cell>
          <cell r="I485">
            <v>9589.6518987000018</v>
          </cell>
        </row>
        <row r="486">
          <cell r="A486" t="str">
            <v>19.1.5</v>
          </cell>
          <cell r="B486" t="str">
            <v>103992</v>
          </cell>
          <cell r="C486" t="str">
            <v>ADAPTADOR CURTO COM BOLSA E ROSCA PARA REGISTRO, PVC, SOLDÁVEL, DN 40MM X 1.1/4", INSTALADO EM RAMAL DE DISTRIBUIÇÃO DE ÁGUA - FORNECIMENTO E INSTALAÇÃO. AF_06/2022</v>
          </cell>
          <cell r="D486" t="str">
            <v>SINAPI</v>
          </cell>
          <cell r="E486" t="str">
            <v>UN</v>
          </cell>
          <cell r="F486">
            <v>138</v>
          </cell>
          <cell r="G486">
            <v>12.67</v>
          </cell>
          <cell r="H486">
            <v>16.011078999999999</v>
          </cell>
          <cell r="I486">
            <v>2209.528902</v>
          </cell>
        </row>
        <row r="487">
          <cell r="A487" t="str">
            <v>19.2</v>
          </cell>
          <cell r="B487" t="str">
            <v>DRENO</v>
          </cell>
          <cell r="I487">
            <v>3074.3761169000004</v>
          </cell>
        </row>
        <row r="488">
          <cell r="A488" t="str">
            <v>19.2.1</v>
          </cell>
          <cell r="B488" t="str">
            <v>103978</v>
          </cell>
          <cell r="C488" t="str">
            <v>TUBO, PVC, SOLDÁVEL, DE 40MM, INSTALADO EM RAMAL DE DISTRIBUIÇÃO DE ÁGUA - FORNECIMENTO E INSTALAÇÃO. AF_06/2022</v>
          </cell>
          <cell r="D488" t="str">
            <v>SINAPI</v>
          </cell>
          <cell r="E488" t="str">
            <v>M</v>
          </cell>
          <cell r="F488">
            <v>63.9</v>
          </cell>
          <cell r="G488">
            <v>28.83</v>
          </cell>
          <cell r="H488">
            <v>36.432471</v>
          </cell>
          <cell r="I488">
            <v>2328.0348969000001</v>
          </cell>
        </row>
        <row r="489">
          <cell r="A489" t="str">
            <v>19.2.2</v>
          </cell>
          <cell r="B489" t="str">
            <v>103981</v>
          </cell>
          <cell r="C489" t="str">
            <v>JOELHO 45 GRAUS, PVC, SOLDÁVEL, DN 40MM, INSTALADO EM RAMAL DE DISTRIBUIÇÃO DE ÁGUA - FORNECIMENTO E INSTALAÇÃO. AF_06/2022</v>
          </cell>
          <cell r="D489" t="str">
            <v>SINAPI</v>
          </cell>
          <cell r="E489" t="str">
            <v>UN</v>
          </cell>
          <cell r="F489">
            <v>12</v>
          </cell>
          <cell r="G489">
            <v>19.54</v>
          </cell>
          <cell r="H489">
            <v>24.692698</v>
          </cell>
          <cell r="I489">
            <v>296.31237599999997</v>
          </cell>
        </row>
        <row r="490">
          <cell r="A490" t="str">
            <v>19.2.3</v>
          </cell>
          <cell r="B490" t="str">
            <v>103980</v>
          </cell>
          <cell r="C490" t="str">
            <v>JOELHO 90 GRAUS, PVC, SOLDÁVEL, DN 40MM, INSTALADO EM RAMAL DE DISTRIBUIÇÃO DE ÁGUA - FORNECIMENTO E INSTALAÇÃO. AF_06/2022</v>
          </cell>
          <cell r="D490" t="str">
            <v>SINAPI</v>
          </cell>
          <cell r="E490" t="str">
            <v>UN</v>
          </cell>
          <cell r="F490">
            <v>14</v>
          </cell>
          <cell r="G490">
            <v>19.48</v>
          </cell>
          <cell r="H490">
            <v>24.616876000000001</v>
          </cell>
          <cell r="I490">
            <v>344.63626400000004</v>
          </cell>
        </row>
        <row r="491">
          <cell r="A491" t="str">
            <v>19.2.4</v>
          </cell>
          <cell r="B491" t="str">
            <v>104011</v>
          </cell>
          <cell r="C491" t="str">
            <v>TE, PVC, SOLDÁVEL, DN 40MM, INSTALADO EM RAMAL DE DISTRIBUIÇÃO DE ÁGUA - FORNECIMENTO E INSTALAÇÃO. AF_06/2022</v>
          </cell>
          <cell r="D491" t="str">
            <v>SINAPI</v>
          </cell>
          <cell r="E491" t="str">
            <v>UN</v>
          </cell>
          <cell r="F491">
            <v>3</v>
          </cell>
          <cell r="G491">
            <v>27.8</v>
          </cell>
          <cell r="H491">
            <v>35.130860000000006</v>
          </cell>
          <cell r="I491">
            <v>105.39258000000001</v>
          </cell>
        </row>
        <row r="492">
          <cell r="A492" t="str">
            <v>20</v>
          </cell>
          <cell r="B492" t="str">
            <v>INSTALAÇÕES DE CABEAMENTO ESTRUTURADO</v>
          </cell>
          <cell r="I492">
            <v>38837.131389710725</v>
          </cell>
        </row>
        <row r="493">
          <cell r="A493" t="str">
            <v>20.1</v>
          </cell>
          <cell r="B493" t="str">
            <v>ACESSÓRIOS CABEAMENTO</v>
          </cell>
          <cell r="I493">
            <v>15938.676572200002</v>
          </cell>
        </row>
        <row r="494">
          <cell r="A494" t="str">
            <v>20.1.1</v>
          </cell>
          <cell r="B494" t="str">
            <v>98302</v>
          </cell>
          <cell r="C494" t="str">
            <v>PATCH PANEL 24 PORTAS, CATEGORIA 6 - FORNECIMENTO E INSTALAÇÃO. AF_11/2019</v>
          </cell>
          <cell r="D494" t="str">
            <v>SINAPI</v>
          </cell>
          <cell r="E494" t="str">
            <v>UN</v>
          </cell>
          <cell r="F494">
            <v>3</v>
          </cell>
          <cell r="G494">
            <v>1214.1500000000001</v>
          </cell>
          <cell r="H494">
            <v>1534.3213550000003</v>
          </cell>
          <cell r="I494">
            <v>4602.964065000001</v>
          </cell>
        </row>
        <row r="495">
          <cell r="A495" t="str">
            <v>20.1.2</v>
          </cell>
          <cell r="B495" t="str">
            <v>FNDE 76</v>
          </cell>
          <cell r="C495" t="str">
            <v>SWITCH TIPO 24 PORTAS</v>
          </cell>
          <cell r="D495" t="str">
            <v>PRÓPRIA</v>
          </cell>
          <cell r="E495" t="str">
            <v>UN</v>
          </cell>
          <cell r="F495">
            <v>1</v>
          </cell>
          <cell r="G495">
            <v>2893.63</v>
          </cell>
          <cell r="H495">
            <v>3656.6802310000003</v>
          </cell>
          <cell r="I495">
            <v>3656.6802310000003</v>
          </cell>
        </row>
        <row r="496">
          <cell r="A496" t="str">
            <v>20.1.3</v>
          </cell>
          <cell r="B496" t="str">
            <v>FNDE 385</v>
          </cell>
          <cell r="C496" t="str">
            <v>PATCH CORD, CATEGORIA 6 UTP, 4 PARES.</v>
          </cell>
          <cell r="D496" t="str">
            <v>PRÓPRIA</v>
          </cell>
          <cell r="E496" t="str">
            <v>UN</v>
          </cell>
          <cell r="F496">
            <v>19</v>
          </cell>
          <cell r="G496">
            <v>60.659000000000006</v>
          </cell>
          <cell r="H496">
            <v>76.654778300000004</v>
          </cell>
          <cell r="I496">
            <v>1456.4407877000001</v>
          </cell>
        </row>
        <row r="497">
          <cell r="A497" t="str">
            <v>20.1.4</v>
          </cell>
          <cell r="B497" t="str">
            <v>FNDE 123</v>
          </cell>
          <cell r="C497" t="str">
            <v>GUIA DE CABOS FECHADO 1U</v>
          </cell>
          <cell r="D497" t="str">
            <v>PRÓPRIA</v>
          </cell>
          <cell r="E497" t="str">
            <v>un</v>
          </cell>
          <cell r="F497">
            <v>3</v>
          </cell>
          <cell r="G497">
            <v>36.125999999999998</v>
          </cell>
          <cell r="H497">
            <v>45.652426200000001</v>
          </cell>
          <cell r="I497">
            <v>136.9572786</v>
          </cell>
        </row>
        <row r="498">
          <cell r="A498" t="str">
            <v>20.1.5</v>
          </cell>
          <cell r="B498" t="str">
            <v>FNDE 122</v>
          </cell>
          <cell r="C498" t="str">
            <v>BANDEJA MÓVEL, PADRÃO 19"</v>
          </cell>
          <cell r="D498" t="str">
            <v>PRÓPRIA</v>
          </cell>
          <cell r="E498" t="str">
            <v>UN</v>
          </cell>
          <cell r="F498">
            <v>2</v>
          </cell>
          <cell r="G498">
            <v>202.63249999999999</v>
          </cell>
          <cell r="H498">
            <v>256.06669025000002</v>
          </cell>
          <cell r="I498">
            <v>512.13338050000004</v>
          </cell>
        </row>
        <row r="499">
          <cell r="A499" t="str">
            <v>20.1.6</v>
          </cell>
          <cell r="B499" t="str">
            <v>100555</v>
          </cell>
          <cell r="C499" t="str">
            <v>RACK ABERTO EM COLUNA 44U PARA SERVIDOR - FORNECIMENTO E INSTALAÇÃO. AF_11/2019</v>
          </cell>
          <cell r="D499" t="str">
            <v>SINAPI</v>
          </cell>
          <cell r="E499" t="str">
            <v>UN</v>
          </cell>
          <cell r="F499">
            <v>3</v>
          </cell>
          <cell r="G499">
            <v>1413.49</v>
          </cell>
          <cell r="H499">
            <v>1786.2273130000001</v>
          </cell>
          <cell r="I499">
            <v>5358.6819390000001</v>
          </cell>
        </row>
        <row r="500">
          <cell r="A500" t="str">
            <v>20.1.7</v>
          </cell>
          <cell r="B500" t="str">
            <v>FNDE 125</v>
          </cell>
          <cell r="C500" t="str">
            <v>GUIA VERTICAL 200 MM PARA CABOS</v>
          </cell>
          <cell r="D500" t="str">
            <v>PRÓPRIA</v>
          </cell>
          <cell r="E500" t="str">
            <v>UN</v>
          </cell>
          <cell r="F500">
            <v>4</v>
          </cell>
          <cell r="G500">
            <v>42.498000000000005</v>
          </cell>
          <cell r="H500">
            <v>53.704722600000011</v>
          </cell>
          <cell r="I500">
            <v>214.81889040000004</v>
          </cell>
        </row>
        <row r="501">
          <cell r="A501" t="str">
            <v>20.2</v>
          </cell>
          <cell r="B501" t="str">
            <v>CAIXAS E QUADROS</v>
          </cell>
          <cell r="I501">
            <v>1619.2799060000002</v>
          </cell>
        </row>
        <row r="502">
          <cell r="A502" t="str">
            <v>20.2.1</v>
          </cell>
          <cell r="B502" t="str">
            <v>97886</v>
          </cell>
          <cell r="C502" t="str">
            <v>CAIXA ENTERRADA ELÉTRICA RETANGULAR, EM ALVENARIA COM TIJOLOS CERÂMICOS MACIÇOS, FUNDO COM BRITA, DIMENSÕES INTERNAS: 0,3X0,3X0,3 M. AF_12/2020</v>
          </cell>
          <cell r="D502" t="str">
            <v>SINAPI</v>
          </cell>
          <cell r="E502" t="str">
            <v>UN</v>
          </cell>
          <cell r="F502">
            <v>4</v>
          </cell>
          <cell r="G502">
            <v>181.16</v>
          </cell>
          <cell r="H502">
            <v>228.931892</v>
          </cell>
          <cell r="I502">
            <v>915.72756800000002</v>
          </cell>
        </row>
        <row r="503">
          <cell r="A503" t="str">
            <v>20.2.2</v>
          </cell>
          <cell r="B503" t="str">
            <v>91940</v>
          </cell>
          <cell r="C503" t="str">
            <v>CAIXA RETANGULAR 4" X 2" MÉDIA (1,30 M DO PISO), PVC, INSTALADA EM PAREDE - FORNECIMENTO E INSTALAÇÃO. AF_03/2023</v>
          </cell>
          <cell r="D503" t="str">
            <v>SINAPI</v>
          </cell>
          <cell r="E503" t="str">
            <v>UN</v>
          </cell>
          <cell r="F503">
            <v>27</v>
          </cell>
          <cell r="G503">
            <v>20.62</v>
          </cell>
          <cell r="H503">
            <v>26.057494000000002</v>
          </cell>
          <cell r="I503">
            <v>703.55233800000008</v>
          </cell>
        </row>
        <row r="504">
          <cell r="A504" t="str">
            <v>20.3</v>
          </cell>
          <cell r="B504" t="str">
            <v>DISPOSITIVOS</v>
          </cell>
          <cell r="I504">
            <v>1915.6334078528002</v>
          </cell>
        </row>
        <row r="505">
          <cell r="A505" t="str">
            <v>20.3.1</v>
          </cell>
          <cell r="B505" t="str">
            <v>98307</v>
          </cell>
          <cell r="C505" t="str">
            <v>TOMADA DE REDE RJ45 - FORNECIMENTO E INSTALAÇÃO. AF_11/2019</v>
          </cell>
          <cell r="D505" t="str">
            <v>SINAPI</v>
          </cell>
          <cell r="E505" t="str">
            <v>UN</v>
          </cell>
          <cell r="F505">
            <v>19</v>
          </cell>
          <cell r="G505">
            <v>57.88</v>
          </cell>
          <cell r="H505">
            <v>73.142956000000012</v>
          </cell>
          <cell r="I505">
            <v>1389.7161640000002</v>
          </cell>
        </row>
        <row r="506">
          <cell r="A506" t="str">
            <v>20.3.2</v>
          </cell>
          <cell r="B506" t="str">
            <v>FNDE 375</v>
          </cell>
          <cell r="C506" t="str">
            <v>TOMADA PARA ANTENA DE TV, CABO COAXIAL DE 9 MM FORNECIMENTO E INSTALAÇÃO</v>
          </cell>
          <cell r="D506" t="str">
            <v>PRÓPRIA</v>
          </cell>
          <cell r="E506" t="str">
            <v>UN</v>
          </cell>
          <cell r="F506">
            <v>8</v>
          </cell>
          <cell r="G506">
            <v>27.511568</v>
          </cell>
          <cell r="H506">
            <v>34.766368481600004</v>
          </cell>
          <cell r="I506">
            <v>278.13094785280003</v>
          </cell>
        </row>
        <row r="507">
          <cell r="A507" t="str">
            <v>20.3.3</v>
          </cell>
          <cell r="B507" t="str">
            <v>FNDE 70</v>
          </cell>
          <cell r="C507" t="str">
            <v>TERMINAL A COMPRESSÃO</v>
          </cell>
          <cell r="D507" t="str">
            <v>PRÓPRIA</v>
          </cell>
          <cell r="E507" t="str">
            <v>UN</v>
          </cell>
          <cell r="F507">
            <v>10</v>
          </cell>
          <cell r="G507">
            <v>19.608000000000004</v>
          </cell>
          <cell r="H507">
            <v>24.778629600000006</v>
          </cell>
          <cell r="I507">
            <v>247.78629600000005</v>
          </cell>
        </row>
        <row r="508">
          <cell r="A508" t="str">
            <v>20.4</v>
          </cell>
          <cell r="B508" t="str">
            <v>ELETROCALHA E ELETRODUTOS</v>
          </cell>
          <cell r="I508">
            <v>11980.121513657921</v>
          </cell>
        </row>
        <row r="509">
          <cell r="A509" t="str">
            <v>20.4.1</v>
          </cell>
          <cell r="B509" t="str">
            <v>ED-19519</v>
          </cell>
          <cell r="C509" t="str">
            <v>ELETROCALHA PERFURADA (100X50)MM EM CHAPA DE AÇO GALVANIZADO, ESP. 1,25MM (MSG 18), COM TRATAMENTO PRÉ-ZINCADO, INCLUSIVE TAMPA DE ENCAIXE, FIXAÇÃO SUPERIOR, CONEXÕES E ACESSÓRIOS</v>
          </cell>
          <cell r="D509" t="str">
            <v>SEINFRA</v>
          </cell>
          <cell r="E509" t="str">
            <v>M</v>
          </cell>
          <cell r="F509">
            <v>51.65</v>
          </cell>
          <cell r="G509">
            <v>89</v>
          </cell>
          <cell r="H509">
            <v>112.4693</v>
          </cell>
          <cell r="I509">
            <v>5809.0393450000001</v>
          </cell>
        </row>
        <row r="510">
          <cell r="A510" t="str">
            <v>20.4.2</v>
          </cell>
          <cell r="B510" t="str">
            <v>91837</v>
          </cell>
          <cell r="C510" t="str">
            <v>ELETRODUTO FLEXÍVEL CORRUGADO REFORÇADO, PVC, DN 32 MM (1"), PARA CIRCUITOS TERMINAIS, INSTALADO EM FORRO - FORNECIMENTO E INSTALAÇÃO. AF_03/2023</v>
          </cell>
          <cell r="D510" t="str">
            <v>SINAPI</v>
          </cell>
          <cell r="E510" t="str">
            <v>M</v>
          </cell>
          <cell r="F510">
            <v>15.2</v>
          </cell>
          <cell r="G510">
            <v>24.82</v>
          </cell>
          <cell r="H510">
            <v>31.365034000000001</v>
          </cell>
          <cell r="I510">
            <v>476.7485168</v>
          </cell>
        </row>
        <row r="511">
          <cell r="A511" t="str">
            <v>20.4.3</v>
          </cell>
          <cell r="B511" t="str">
            <v>91835</v>
          </cell>
          <cell r="C511" t="str">
            <v>ELETRODUTO FLEXÍVEL CORRUGADO REFORÇADO, PVC, DN 25 MM (3/4"), PARA CIRCUITOS TERMINAIS, INSTALADO EM FORRO - FORNECIMENTO E INSTALAÇÃO. AF_03/2023</v>
          </cell>
          <cell r="D511" t="str">
            <v>SINAPI</v>
          </cell>
          <cell r="E511" t="str">
            <v>M</v>
          </cell>
          <cell r="F511">
            <v>112.05</v>
          </cell>
          <cell r="G511">
            <v>19.760000000000002</v>
          </cell>
          <cell r="H511">
            <v>24.970712000000002</v>
          </cell>
          <cell r="I511">
            <v>2797.9682796000002</v>
          </cell>
        </row>
        <row r="512">
          <cell r="A512" t="str">
            <v>20.4.4</v>
          </cell>
          <cell r="B512" t="str">
            <v>91865</v>
          </cell>
          <cell r="C512" t="str">
            <v>ELETRODUTO RÍGIDO ROSCÁVEL, PVC, DN 40 MM (1 1/4"), PARA CIRCUITOS TERMINAIS, INSTALADO EM FORRO - FORNECIMENTO E INSTALAÇÃO. AF_03/2023</v>
          </cell>
          <cell r="D512" t="str">
            <v>SINAPI</v>
          </cell>
          <cell r="E512" t="str">
            <v>M</v>
          </cell>
          <cell r="F512">
            <v>4.8</v>
          </cell>
          <cell r="G512">
            <v>20.47</v>
          </cell>
          <cell r="H512">
            <v>25.867939</v>
          </cell>
          <cell r="I512">
            <v>124.1661072</v>
          </cell>
        </row>
        <row r="513">
          <cell r="A513" t="str">
            <v>20.4.5</v>
          </cell>
          <cell r="B513" t="str">
            <v>FNDE 346</v>
          </cell>
          <cell r="C513" t="str">
            <v>CABECOTE PARA ENTRADA DE LINHA DE ALIMENTACAO PARA ELETRODUTO</v>
          </cell>
          <cell r="D513" t="str">
            <v>PRÓPRIA</v>
          </cell>
          <cell r="E513" t="str">
            <v>UND</v>
          </cell>
          <cell r="F513">
            <v>4</v>
          </cell>
          <cell r="G513">
            <v>18.244</v>
          </cell>
          <cell r="H513">
            <v>23.054942799999999</v>
          </cell>
          <cell r="I513">
            <v>92.219771199999997</v>
          </cell>
        </row>
        <row r="514">
          <cell r="A514" t="str">
            <v>20.4.6</v>
          </cell>
          <cell r="B514" t="str">
            <v>FNDE 90</v>
          </cell>
          <cell r="C514" t="str">
            <v>ELETRODUTO RIGIDO, EM ACO ZINCADO OU GALVANIZADO, TIPO PESADO, DN=1", APARENTE - FORNECIMENTO E INSTALAÇÃO.</v>
          </cell>
          <cell r="D514" t="str">
            <v>PRÓPRIA</v>
          </cell>
          <cell r="E514" t="str">
            <v>M</v>
          </cell>
          <cell r="F514">
            <v>55.2</v>
          </cell>
          <cell r="G514">
            <v>38.419207999999998</v>
          </cell>
          <cell r="H514">
            <v>48.550353149599999</v>
          </cell>
          <cell r="I514">
            <v>2679.9794938579203</v>
          </cell>
        </row>
        <row r="515">
          <cell r="A515" t="str">
            <v>20.5</v>
          </cell>
          <cell r="B515" t="str">
            <v>CABEAMENTO</v>
          </cell>
          <cell r="I515">
            <v>7383.4199900000003</v>
          </cell>
        </row>
        <row r="516">
          <cell r="A516" t="str">
            <v>20.5.1</v>
          </cell>
          <cell r="B516" t="str">
            <v>98297</v>
          </cell>
          <cell r="C516" t="str">
            <v>CABO ELETRÔNICO CATEGORIA 6, INSTALADO EM EDIFICAÇÃO INSTITUCIONAL - FORNECIMENTO E INSTALAÇÃO. AF_11/2019</v>
          </cell>
          <cell r="D516" t="str">
            <v>SINAPI</v>
          </cell>
          <cell r="E516" t="str">
            <v>M</v>
          </cell>
          <cell r="F516">
            <v>579</v>
          </cell>
          <cell r="G516">
            <v>8.76</v>
          </cell>
          <cell r="H516">
            <v>11.070012</v>
          </cell>
          <cell r="I516">
            <v>6409.5369479999999</v>
          </cell>
        </row>
        <row r="517">
          <cell r="A517" t="str">
            <v>20.5.2</v>
          </cell>
          <cell r="B517" t="str">
            <v>100554</v>
          </cell>
          <cell r="C517" t="str">
            <v>CABO COAXIAL RG59 95% - FORNECIMENTO E INSTALAÇÃO. AF_11/2019</v>
          </cell>
          <cell r="D517" t="str">
            <v>SINAPI</v>
          </cell>
          <cell r="E517" t="str">
            <v>M</v>
          </cell>
          <cell r="F517">
            <v>113</v>
          </cell>
          <cell r="G517">
            <v>6.82</v>
          </cell>
          <cell r="H517">
            <v>8.6184340000000006</v>
          </cell>
          <cell r="I517">
            <v>973.88304200000005</v>
          </cell>
        </row>
        <row r="518">
          <cell r="A518" t="str">
            <v>21</v>
          </cell>
          <cell r="B518" t="str">
            <v>SISTEMA DE EXAUSTÃO MECÂNICA</v>
          </cell>
          <cell r="I518">
            <v>11731.002922000001</v>
          </cell>
        </row>
        <row r="519">
          <cell r="A519" t="str">
            <v>21.1</v>
          </cell>
          <cell r="B519" t="str">
            <v>FNDE 619</v>
          </cell>
          <cell r="C519" t="str">
            <v>DUTO DE ALONGAMENTO PARA EXAUSTOR</v>
          </cell>
          <cell r="D519" t="str">
            <v>PRÓPRIA</v>
          </cell>
          <cell r="E519" t="str">
            <v>M</v>
          </cell>
          <cell r="F519">
            <v>4</v>
          </cell>
          <cell r="G519">
            <v>87.37</v>
          </cell>
          <cell r="H519">
            <v>110.40946900000002</v>
          </cell>
          <cell r="I519">
            <v>441.63787600000006</v>
          </cell>
        </row>
        <row r="520">
          <cell r="A520" t="str">
            <v>21.2</v>
          </cell>
          <cell r="B520" t="str">
            <v>FNDE 45</v>
          </cell>
          <cell r="C520" t="str">
            <v>COIFA EM AÇO INOX 100CM X 150CM COM VENTILADOR DE TELHADO</v>
          </cell>
          <cell r="D520" t="str">
            <v>PRÓPRIA</v>
          </cell>
          <cell r="E520" t="str">
            <v>UN</v>
          </cell>
          <cell r="F520">
            <v>1</v>
          </cell>
          <cell r="G520">
            <v>8933.58</v>
          </cell>
          <cell r="H520">
            <v>11289.365046000001</v>
          </cell>
          <cell r="I520">
            <v>11289.365046000001</v>
          </cell>
        </row>
        <row r="521">
          <cell r="A521" t="str">
            <v>22</v>
          </cell>
          <cell r="B521" t="str">
            <v>SISTEMA DE PROTEÇÃO CONTRA DESCARGAS ATMOSFÉRICAS (SPDA)</v>
          </cell>
          <cell r="I521">
            <v>61132.955777865602</v>
          </cell>
        </row>
        <row r="522">
          <cell r="A522" t="str">
            <v>22.1</v>
          </cell>
          <cell r="B522" t="str">
            <v>96989</v>
          </cell>
          <cell r="C522" t="str">
            <v>CAPTOR TIPO FRANKLIN PARA SPDA - FORNECIMENTO E INSTALAÇÃO. AF_08/2023</v>
          </cell>
          <cell r="D522" t="str">
            <v>SINAPI</v>
          </cell>
          <cell r="E522" t="str">
            <v>UN</v>
          </cell>
          <cell r="F522">
            <v>1</v>
          </cell>
          <cell r="G522">
            <v>137.03</v>
          </cell>
          <cell r="H522">
            <v>173.16481100000001</v>
          </cell>
          <cell r="I522">
            <v>173.16481100000001</v>
          </cell>
        </row>
        <row r="523">
          <cell r="A523" t="str">
            <v>22.2</v>
          </cell>
          <cell r="B523" t="str">
            <v>92884</v>
          </cell>
          <cell r="C523" t="str">
            <v>ARMAÇÃO UTILIZANDO AÇO CA-25 DE 10,0 MM - MONTAGEM. AF_06/2022</v>
          </cell>
          <cell r="D523" t="str">
            <v>SINAPI</v>
          </cell>
          <cell r="E523" t="str">
            <v>KG</v>
          </cell>
          <cell r="F523">
            <v>45</v>
          </cell>
          <cell r="G523">
            <v>11.44</v>
          </cell>
          <cell r="H523">
            <v>14.456728</v>
          </cell>
          <cell r="I523">
            <v>650.55276000000003</v>
          </cell>
        </row>
        <row r="524">
          <cell r="A524" t="str">
            <v>22.3</v>
          </cell>
          <cell r="B524" t="str">
            <v>104753</v>
          </cell>
          <cell r="C524" t="str">
            <v>CONECTOR SPLIT-BOLT, PARA SPDA, PARA CABOS ATÉ 50 MM2 - FORNECIMENTO E INSTALAÇÃO. AF_08/2023</v>
          </cell>
          <cell r="D524" t="str">
            <v>SINAPI</v>
          </cell>
          <cell r="E524" t="str">
            <v>UN</v>
          </cell>
          <cell r="F524">
            <v>11</v>
          </cell>
          <cell r="G524">
            <v>31.29</v>
          </cell>
          <cell r="H524">
            <v>39.541173000000001</v>
          </cell>
          <cell r="I524">
            <v>434.95290299999999</v>
          </cell>
        </row>
        <row r="525">
          <cell r="A525" t="str">
            <v>22.4</v>
          </cell>
          <cell r="B525" t="str">
            <v>101663</v>
          </cell>
          <cell r="C525" t="str">
            <v>ABRAÇADEIRA DE FIXAÇÃO DE BRAÇOS DE LUMINÁRIAS DE 2" - FORNECIMENTO E INSTALAÇÃO. AF_02/2025</v>
          </cell>
          <cell r="D525" t="str">
            <v>SINAPI</v>
          </cell>
          <cell r="E525" t="str">
            <v>UN</v>
          </cell>
          <cell r="F525">
            <v>4</v>
          </cell>
          <cell r="G525">
            <v>27.84</v>
          </cell>
          <cell r="H525">
            <v>35.181407999999998</v>
          </cell>
          <cell r="I525">
            <v>140.72563199999999</v>
          </cell>
        </row>
        <row r="526">
          <cell r="A526" t="str">
            <v>22.5</v>
          </cell>
          <cell r="B526" t="str">
            <v>FNDE 68</v>
          </cell>
          <cell r="C526" t="str">
            <v>CONJUNTO DE ESTAIAMENTO PARA MASTRO DE SPDA</v>
          </cell>
          <cell r="D526" t="str">
            <v>PRÓPRIA</v>
          </cell>
          <cell r="E526" t="str">
            <v>UN</v>
          </cell>
          <cell r="F526">
            <v>1</v>
          </cell>
          <cell r="G526">
            <v>353.11</v>
          </cell>
          <cell r="H526">
            <v>446.22510700000004</v>
          </cell>
          <cell r="I526">
            <v>446.22510700000004</v>
          </cell>
        </row>
        <row r="527">
          <cell r="A527" t="str">
            <v>22.6</v>
          </cell>
          <cell r="B527" t="str">
            <v>98463</v>
          </cell>
          <cell r="C527" t="str">
            <v>SUPORTE ISOLADOR PARA FIXAÇÃO DA CORDOALHA DE COBRE EM ALVENARIA OU CONCRETO - FORNECIMENTO E INSTALAÇÃO. AF_08/2023</v>
          </cell>
          <cell r="D527" t="str">
            <v>SINAPI</v>
          </cell>
          <cell r="E527" t="str">
            <v>UN</v>
          </cell>
          <cell r="F527">
            <v>33</v>
          </cell>
          <cell r="G527">
            <v>27.75</v>
          </cell>
          <cell r="H527">
            <v>35.067675000000001</v>
          </cell>
          <cell r="I527">
            <v>1157.233275</v>
          </cell>
        </row>
        <row r="528">
          <cell r="A528" t="str">
            <v>22.7</v>
          </cell>
          <cell r="B528" t="str">
            <v>FNDE 69</v>
          </cell>
          <cell r="C528" t="str">
            <v>CAIXA DE EQUALIZAÇÃO DE ATERRAMENTO ELÉTRICO</v>
          </cell>
          <cell r="D528" t="str">
            <v>PRÓPRIA</v>
          </cell>
          <cell r="E528" t="str">
            <v>UN</v>
          </cell>
          <cell r="F528">
            <v>1</v>
          </cell>
          <cell r="G528">
            <v>570.31299999999999</v>
          </cell>
          <cell r="H528">
            <v>720.70453810000004</v>
          </cell>
          <cell r="I528">
            <v>720.70453810000004</v>
          </cell>
        </row>
        <row r="529">
          <cell r="A529" t="str">
            <v>22.8</v>
          </cell>
          <cell r="B529" t="str">
            <v>93358</v>
          </cell>
          <cell r="C529" t="str">
            <v>ESCAVAÇÃO MANUAL DE VALA. AF_09/2024</v>
          </cell>
          <cell r="D529" t="str">
            <v>SINAPI</v>
          </cell>
          <cell r="E529" t="str">
            <v>M3</v>
          </cell>
          <cell r="F529">
            <v>26.18</v>
          </cell>
          <cell r="G529">
            <v>93.27</v>
          </cell>
          <cell r="H529">
            <v>117.86529899999999</v>
          </cell>
          <cell r="I529">
            <v>3085.7135278199999</v>
          </cell>
        </row>
        <row r="530">
          <cell r="A530" t="str">
            <v>22.9</v>
          </cell>
          <cell r="B530" t="str">
            <v>93382</v>
          </cell>
          <cell r="C530" t="str">
            <v>REATERRO MANUAL DE VALAS, COM COMPACTADOR DE SOLOS DE PERCUSSÃO. AF_08/2023</v>
          </cell>
          <cell r="D530" t="str">
            <v>SINAPI</v>
          </cell>
          <cell r="E530" t="str">
            <v>M3</v>
          </cell>
          <cell r="F530">
            <v>26.18</v>
          </cell>
          <cell r="G530">
            <v>29.27</v>
          </cell>
          <cell r="H530">
            <v>36.988498999999997</v>
          </cell>
          <cell r="I530">
            <v>968.35890381999991</v>
          </cell>
        </row>
        <row r="531">
          <cell r="A531" t="str">
            <v>22.10</v>
          </cell>
          <cell r="B531" t="str">
            <v>96985</v>
          </cell>
          <cell r="C531" t="str">
            <v>HASTE DE ATERRAMENTO, DIÂMETRO 5/8", COM 3 METROS - FORNECIMENTO E INSTALAÇÃO. AF_08/2023</v>
          </cell>
          <cell r="D531" t="str">
            <v>SINAPI</v>
          </cell>
          <cell r="E531" t="str">
            <v>UN</v>
          </cell>
          <cell r="F531">
            <v>11</v>
          </cell>
          <cell r="G531">
            <v>96.77</v>
          </cell>
          <cell r="H531">
            <v>122.28824899999999</v>
          </cell>
          <cell r="I531">
            <v>1345.1707389999999</v>
          </cell>
        </row>
        <row r="532">
          <cell r="A532" t="str">
            <v>22.11</v>
          </cell>
          <cell r="B532" t="str">
            <v>96973</v>
          </cell>
          <cell r="C532" t="str">
            <v>CORDOALHA DE COBRE NU 35 MM², NÃO ENTERRADA, COM ISOLADOR - FORNECIMENTO E INSTALAÇÃO. AF_08/2023</v>
          </cell>
          <cell r="D532" t="str">
            <v>SINAPI</v>
          </cell>
          <cell r="E532" t="str">
            <v>M</v>
          </cell>
          <cell r="F532">
            <v>287</v>
          </cell>
          <cell r="G532">
            <v>78.099999999999994</v>
          </cell>
          <cell r="H532">
            <v>98.694969999999998</v>
          </cell>
          <cell r="I532">
            <v>28325.456389999999</v>
          </cell>
        </row>
        <row r="533">
          <cell r="A533" t="str">
            <v>22.12</v>
          </cell>
          <cell r="B533" t="str">
            <v>96977</v>
          </cell>
          <cell r="C533" t="str">
            <v>CORDOALHA DE COBRE NU 50 MM², ENTERRADA - FORNECIMENTO E INSTALAÇÃO. AF_08/2023</v>
          </cell>
          <cell r="D533" t="str">
            <v>SINAPI</v>
          </cell>
          <cell r="E533" t="str">
            <v>M</v>
          </cell>
          <cell r="F533">
            <v>174.5</v>
          </cell>
          <cell r="G533">
            <v>66.09</v>
          </cell>
          <cell r="H533">
            <v>83.517933000000014</v>
          </cell>
          <cell r="I533">
            <v>14573.879308500002</v>
          </cell>
        </row>
        <row r="534">
          <cell r="A534" t="str">
            <v>22.13</v>
          </cell>
          <cell r="B534" t="str">
            <v>98111</v>
          </cell>
          <cell r="C534" t="str">
            <v>CAIXA DE INSPEÇÃO PARA ATERRAMENTO, CIRCULAR, EM POLIETILENO, DIÂMETRO INTERNO = 0,3 M. AF_12/2020</v>
          </cell>
          <cell r="D534" t="str">
            <v>SINAPI</v>
          </cell>
          <cell r="E534" t="str">
            <v>UN</v>
          </cell>
          <cell r="F534">
            <v>11</v>
          </cell>
          <cell r="G534">
            <v>57.98</v>
          </cell>
          <cell r="H534">
            <v>73.269325999999992</v>
          </cell>
          <cell r="I534">
            <v>805.96258599999987</v>
          </cell>
        </row>
        <row r="535">
          <cell r="A535" t="str">
            <v>22.14</v>
          </cell>
          <cell r="B535" t="str">
            <v>FNDE 70</v>
          </cell>
          <cell r="C535" t="str">
            <v>TERMINAL A COMPRESSÃO</v>
          </cell>
          <cell r="D535" t="str">
            <v>PRÓPRIA</v>
          </cell>
          <cell r="E535" t="str">
            <v>UN</v>
          </cell>
          <cell r="F535">
            <v>251</v>
          </cell>
          <cell r="G535">
            <v>19.608000000000004</v>
          </cell>
          <cell r="H535">
            <v>24.778629600000006</v>
          </cell>
          <cell r="I535">
            <v>6219.4360296000013</v>
          </cell>
        </row>
        <row r="536">
          <cell r="A536" t="str">
            <v>22.15</v>
          </cell>
          <cell r="B536" t="str">
            <v>FNDE 71</v>
          </cell>
          <cell r="C536" t="str">
            <v>SOLDA EXOTÉRMICA PARA SPDA - FORNECIMENTO E INSTALAÇÃO.</v>
          </cell>
          <cell r="D536" t="str">
            <v>PRÓPRIA</v>
          </cell>
          <cell r="E536" t="str">
            <v>UN</v>
          </cell>
          <cell r="F536">
            <v>22</v>
          </cell>
          <cell r="G536">
            <v>75.01130400000001</v>
          </cell>
          <cell r="H536">
            <v>94.791784864800022</v>
          </cell>
          <cell r="I536">
            <v>2085.4192670256007</v>
          </cell>
        </row>
        <row r="537">
          <cell r="A537" t="str">
            <v>23</v>
          </cell>
          <cell r="B537" t="str">
            <v>SERVIÇOS COMPLEMENTARES</v>
          </cell>
          <cell r="I537">
            <v>86979.169877318956</v>
          </cell>
        </row>
        <row r="538">
          <cell r="A538" t="str">
            <v>23.1</v>
          </cell>
          <cell r="B538" t="str">
            <v>ED-9814</v>
          </cell>
          <cell r="C538" t="str">
            <v>CONJUNTO DE TRÊS (3) MASTROS DE PÁTIO PARA BANDEIRAS EM TUBO GALVANIZADO FLANGEADO, COM DOIS (2) MASTROS DE 6M DE ALTURA E UM (1) MASTRO DE 7M DE ALTURA, INCLUSIVE PINTURA ESMALTE, COM DUAS (2) DEMÃOS E BASE DE CONCRETO</v>
          </cell>
          <cell r="D538" t="str">
            <v>SEINFRA</v>
          </cell>
          <cell r="E538" t="str">
            <v>UN</v>
          </cell>
          <cell r="F538">
            <v>1</v>
          </cell>
          <cell r="G538">
            <v>3342.04</v>
          </cell>
          <cell r="H538">
            <v>4223.3359479999999</v>
          </cell>
          <cell r="I538">
            <v>4223.3359479999999</v>
          </cell>
        </row>
        <row r="539">
          <cell r="A539" t="str">
            <v>23.2</v>
          </cell>
          <cell r="B539" t="str">
            <v>FNDE 40</v>
          </cell>
          <cell r="C539" t="str">
            <v>BANCADA DE GRANITO CINZA ANDORINHA, INCLUSIVE PASSA PRATOS, ESPESSURA 2 CM - FORNECIMENTO E INSTALAÇÃO</v>
          </cell>
          <cell r="D539" t="str">
            <v>PRÓPRIA</v>
          </cell>
          <cell r="E539" t="str">
            <v>M2</v>
          </cell>
          <cell r="F539">
            <v>42.96</v>
          </cell>
          <cell r="G539">
            <v>572.5465529999999</v>
          </cell>
          <cell r="H539">
            <v>723.52707902609995</v>
          </cell>
          <cell r="I539">
            <v>31082.723314961255</v>
          </cell>
        </row>
        <row r="540">
          <cell r="A540" t="str">
            <v>23.3</v>
          </cell>
          <cell r="B540" t="str">
            <v>FNDE 47</v>
          </cell>
          <cell r="C540" t="str">
            <v>PRATELEIRA DE GRANITO CINZA ANDORINHA, ESPESSURA 2 CM - FORNECIMENTO E INSTALAÇÃO</v>
          </cell>
          <cell r="D540" t="str">
            <v>PRÓPRIA</v>
          </cell>
          <cell r="E540" t="str">
            <v>M2</v>
          </cell>
          <cell r="F540">
            <v>26.89</v>
          </cell>
          <cell r="G540">
            <v>514.19498599999997</v>
          </cell>
          <cell r="H540">
            <v>649.78820380820002</v>
          </cell>
          <cell r="I540">
            <v>17472.8048004025</v>
          </cell>
        </row>
        <row r="541">
          <cell r="A541" t="str">
            <v>23.4</v>
          </cell>
          <cell r="B541" t="str">
            <v>FNDE 48</v>
          </cell>
          <cell r="C541" t="str">
            <v>ESCANINHOS E PRATELERIAS EM MDF, REVESTIDOS EM LAMINADO MELAMÍNICO</v>
          </cell>
          <cell r="D541" t="str">
            <v>PRÓPRIA</v>
          </cell>
          <cell r="E541" t="str">
            <v>M2</v>
          </cell>
          <cell r="F541">
            <v>30.15</v>
          </cell>
          <cell r="G541">
            <v>194.67160000000001</v>
          </cell>
          <cell r="H541">
            <v>246.00650092000004</v>
          </cell>
          <cell r="I541">
            <v>7417.0960027380006</v>
          </cell>
        </row>
        <row r="542">
          <cell r="A542" t="str">
            <v>23.5</v>
          </cell>
          <cell r="B542" t="str">
            <v>101965</v>
          </cell>
          <cell r="C542" t="str">
            <v>PEITORIL LINEAR EM GRANITO OU MÁRMORE, L = 15CM, ASSENTADO COM ARGAMASSA 1:6 COM ADITIVO. AF_11/2020</v>
          </cell>
          <cell r="D542" t="str">
            <v>SINAPI</v>
          </cell>
          <cell r="E542" t="str">
            <v>M</v>
          </cell>
          <cell r="F542">
            <v>79.650000000000006</v>
          </cell>
          <cell r="G542">
            <v>109.24</v>
          </cell>
          <cell r="H542">
            <v>138.04658799999999</v>
          </cell>
          <cell r="I542">
            <v>10995.410734199999</v>
          </cell>
        </row>
        <row r="543">
          <cell r="A543" t="str">
            <v>23.6</v>
          </cell>
          <cell r="B543" t="str">
            <v>100861</v>
          </cell>
          <cell r="C543" t="str">
            <v>SUPORTE MÃO FRANCESA EM AÇO, ABAS IGUAIS 30 CM, CAPACIDADE MINIMA 60 KG, BRANCO - FORNECIMENTO E INSTALAÇÃO. AF_01/2020</v>
          </cell>
          <cell r="D543" t="str">
            <v>SINAPI</v>
          </cell>
          <cell r="E543" t="str">
            <v>UN</v>
          </cell>
          <cell r="F543">
            <v>148</v>
          </cell>
          <cell r="G543">
            <v>41.66</v>
          </cell>
          <cell r="H543">
            <v>52.645741999999998</v>
          </cell>
          <cell r="I543">
            <v>7791.5698160000002</v>
          </cell>
        </row>
        <row r="544">
          <cell r="A544" t="str">
            <v>23.7</v>
          </cell>
          <cell r="B544" t="str">
            <v>99856</v>
          </cell>
          <cell r="C544" t="str">
            <v>BARRA DE APOIO EM INOX, DIAMETRO MINIMO 3 CM, EM AÇO INOX</v>
          </cell>
          <cell r="D544" t="str">
            <v>SINAPI</v>
          </cell>
          <cell r="E544" t="str">
            <v>M</v>
          </cell>
          <cell r="F544">
            <v>4.12</v>
          </cell>
          <cell r="G544">
            <v>170.86489999999998</v>
          </cell>
          <cell r="H544">
            <v>215.92197412999997</v>
          </cell>
          <cell r="I544">
            <v>889.59853341559983</v>
          </cell>
        </row>
        <row r="545">
          <cell r="A545" t="str">
            <v>23.8</v>
          </cell>
          <cell r="B545" t="str">
            <v>FNDE 51</v>
          </cell>
          <cell r="C545" t="str">
            <v>BANCO DE CONCRETO SEM ENCOSTO, DIM. 2,50 X 0,60 M</v>
          </cell>
          <cell r="D545" t="str">
            <v>PRÓPRIA</v>
          </cell>
          <cell r="E545" t="str">
            <v>M2</v>
          </cell>
          <cell r="F545">
            <v>9.32</v>
          </cell>
          <cell r="G545">
            <v>599.45240000000001</v>
          </cell>
          <cell r="H545">
            <v>757.52799788000004</v>
          </cell>
          <cell r="I545">
            <v>7060.1609402416007</v>
          </cell>
        </row>
        <row r="546">
          <cell r="A546" t="str">
            <v>23.9</v>
          </cell>
          <cell r="B546" t="str">
            <v>FNDE 38</v>
          </cell>
          <cell r="C546" t="str">
            <v>FITA 3M COLANTE ANTIDERRAPANTE PARA PISO</v>
          </cell>
          <cell r="D546" t="str">
            <v>PRÓPRIA</v>
          </cell>
          <cell r="E546" t="str">
            <v>M</v>
          </cell>
          <cell r="F546">
            <v>2</v>
          </cell>
          <cell r="G546">
            <v>18.386399999999998</v>
          </cell>
          <cell r="H546">
            <v>23.234893679999999</v>
          </cell>
          <cell r="I546">
            <v>46.469787359999998</v>
          </cell>
        </row>
        <row r="547">
          <cell r="A547" t="str">
            <v>24</v>
          </cell>
          <cell r="B547" t="str">
            <v>SERVIÇOS FINAIS</v>
          </cell>
          <cell r="I547">
            <v>5714.3331176800002</v>
          </cell>
        </row>
        <row r="548">
          <cell r="A548" t="str">
            <v>24.1</v>
          </cell>
          <cell r="B548" t="str">
            <v>99803</v>
          </cell>
          <cell r="C548" t="str">
            <v>LIMPEZA DE PISO CERÂMICO OU PORCELANATO COM PANO ÚMIDO. AF_04/2019</v>
          </cell>
          <cell r="D548" t="str">
            <v>SINAPI</v>
          </cell>
          <cell r="E548" t="str">
            <v>M2</v>
          </cell>
          <cell r="F548">
            <v>891.68</v>
          </cell>
          <cell r="G548">
            <v>4.2300000000000004</v>
          </cell>
          <cell r="H548">
            <v>5.3454510000000006</v>
          </cell>
          <cell r="I548">
            <v>4766.4317476800006</v>
          </cell>
        </row>
        <row r="549">
          <cell r="A549" t="str">
            <v>24.2</v>
          </cell>
          <cell r="B549" t="str">
            <v>103689</v>
          </cell>
          <cell r="C549" t="str">
            <v>FORNECIMENTO E INSTALAÇÃO DE PLACA DE OBRA COM CHAPA GALVANIZADA E ESTRUTURA DE MADEIRA. AF_03/2022_PS</v>
          </cell>
          <cell r="D549" t="str">
            <v>SINAPI</v>
          </cell>
          <cell r="E549" t="str">
            <v>M2</v>
          </cell>
          <cell r="F549">
            <v>2</v>
          </cell>
          <cell r="G549">
            <v>375.05</v>
          </cell>
          <cell r="H549">
            <v>473.95068500000002</v>
          </cell>
          <cell r="I549">
            <v>947.90137000000004</v>
          </cell>
        </row>
        <row r="550">
          <cell r="F550" t="str">
            <v>VALOR TOTAL:</v>
          </cell>
          <cell r="I550">
            <v>3278169.7429560358</v>
          </cell>
        </row>
        <row r="553">
          <cell r="A553" t="str">
            <v>________________________________________</v>
          </cell>
          <cell r="F553" t="str">
            <v>________________________________________</v>
          </cell>
        </row>
        <row r="554">
          <cell r="A554" t="str">
            <v>José Magno Sarmento</v>
          </cell>
          <cell r="F554" t="str">
            <v xml:space="preserve">Diego Antonio Braga Fagundes     </v>
          </cell>
        </row>
        <row r="555">
          <cell r="A555" t="str">
            <v>CREA 32.278/D</v>
          </cell>
          <cell r="F555" t="str">
            <v>Prefeito Municipal</v>
          </cell>
        </row>
      </sheetData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998"/>
  <sheetViews>
    <sheetView topLeftCell="A532" zoomScale="140" zoomScaleNormal="140" workbookViewId="0">
      <selection activeCell="D555" sqref="D555"/>
    </sheetView>
  </sheetViews>
  <sheetFormatPr defaultColWidth="12.5703125" defaultRowHeight="15" customHeight="1" x14ac:dyDescent="0.25"/>
  <cols>
    <col min="1" max="1" width="7.42578125" customWidth="1"/>
    <col min="2" max="2" width="8.28515625" customWidth="1"/>
    <col min="3" max="3" width="38.28515625" customWidth="1"/>
    <col min="4" max="4" width="7.42578125" customWidth="1"/>
    <col min="5" max="5" width="6.7109375" customWidth="1"/>
    <col min="6" max="6" width="10.7109375" customWidth="1"/>
    <col min="7" max="7" width="10" customWidth="1"/>
    <col min="8" max="8" width="9.5703125" customWidth="1"/>
    <col min="9" max="9" width="14.7109375" customWidth="1"/>
    <col min="10" max="10" width="15.42578125" customWidth="1"/>
    <col min="11" max="25" width="8.5703125" customWidth="1"/>
  </cols>
  <sheetData>
    <row r="1" spans="1:10" ht="14.2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9"/>
    </row>
    <row r="2" spans="1:10" ht="14.25" customHeight="1" x14ac:dyDescent="0.25">
      <c r="A2" s="60"/>
      <c r="B2" s="53"/>
      <c r="C2" s="53"/>
      <c r="D2" s="53"/>
      <c r="E2" s="53"/>
      <c r="F2" s="53"/>
      <c r="G2" s="53"/>
      <c r="H2" s="53"/>
      <c r="I2" s="53"/>
      <c r="J2" s="61"/>
    </row>
    <row r="3" spans="1:10" ht="14.25" customHeight="1" x14ac:dyDescent="0.25">
      <c r="A3" s="62"/>
      <c r="B3" s="63"/>
      <c r="C3" s="63"/>
      <c r="D3" s="63"/>
      <c r="E3" s="63"/>
      <c r="F3" s="63"/>
      <c r="G3" s="63"/>
      <c r="H3" s="63"/>
      <c r="I3" s="63"/>
      <c r="J3" s="64"/>
    </row>
    <row r="4" spans="1:10" ht="14.25" customHeight="1" x14ac:dyDescent="0.25">
      <c r="A4" s="1"/>
      <c r="B4" s="2"/>
      <c r="C4" s="2"/>
      <c r="D4" s="2"/>
      <c r="E4" s="3"/>
      <c r="F4" s="4"/>
      <c r="G4" s="4"/>
      <c r="H4" s="3"/>
      <c r="I4" s="3"/>
      <c r="J4" s="5"/>
    </row>
    <row r="5" spans="1:10" ht="14.25" customHeight="1" x14ac:dyDescent="0.25">
      <c r="A5" s="6" t="s">
        <v>1</v>
      </c>
      <c r="B5" s="7"/>
      <c r="C5" s="7"/>
      <c r="D5" s="7"/>
      <c r="E5" s="8"/>
      <c r="F5" s="9"/>
      <c r="G5" s="10" t="s">
        <v>2</v>
      </c>
      <c r="H5" s="11"/>
      <c r="I5" s="11"/>
      <c r="J5" s="12">
        <v>0.25</v>
      </c>
    </row>
    <row r="6" spans="1:10" ht="14.25" customHeight="1" x14ac:dyDescent="0.25">
      <c r="A6" s="6" t="s">
        <v>3</v>
      </c>
      <c r="B6" s="7"/>
      <c r="C6" s="7"/>
      <c r="D6" s="7"/>
      <c r="E6" s="8"/>
      <c r="F6" s="65" t="s">
        <v>4</v>
      </c>
      <c r="G6" s="55"/>
      <c r="H6" s="55"/>
      <c r="I6" s="55"/>
      <c r="J6" s="56"/>
    </row>
    <row r="7" spans="1:10" ht="14.25" customHeight="1" x14ac:dyDescent="0.25">
      <c r="A7" s="6" t="s">
        <v>5</v>
      </c>
      <c r="B7" s="7"/>
      <c r="C7" s="7"/>
      <c r="D7" s="7"/>
      <c r="E7" s="13"/>
      <c r="F7" s="14" t="s">
        <v>6</v>
      </c>
      <c r="G7" s="15" t="s">
        <v>7</v>
      </c>
      <c r="H7" s="16"/>
      <c r="I7" s="66" t="s">
        <v>8</v>
      </c>
      <c r="J7" s="59"/>
    </row>
    <row r="8" spans="1:10" ht="14.25" customHeight="1" x14ac:dyDescent="0.25">
      <c r="A8" s="6"/>
      <c r="B8" s="17"/>
      <c r="C8" s="17"/>
      <c r="D8" s="17"/>
      <c r="E8" s="17"/>
      <c r="F8" s="18" t="s">
        <v>9</v>
      </c>
      <c r="G8" s="19">
        <v>196</v>
      </c>
      <c r="H8" s="20"/>
      <c r="I8" s="67" t="s">
        <v>8</v>
      </c>
      <c r="J8" s="61"/>
    </row>
    <row r="9" spans="1:10" ht="14.25" customHeight="1" x14ac:dyDescent="0.25">
      <c r="A9" s="6"/>
      <c r="B9" s="17"/>
      <c r="C9" s="17"/>
      <c r="D9" s="17"/>
      <c r="E9" s="17"/>
      <c r="F9" s="21" t="s">
        <v>10</v>
      </c>
      <c r="G9" s="22" t="s">
        <v>10</v>
      </c>
      <c r="H9" s="22"/>
      <c r="I9" s="22"/>
      <c r="J9" s="23"/>
    </row>
    <row r="10" spans="1:10" ht="14.25" customHeight="1" x14ac:dyDescent="0.25">
      <c r="A10" s="24"/>
      <c r="B10" s="25"/>
      <c r="C10" s="25"/>
      <c r="D10" s="25"/>
      <c r="E10" s="26"/>
      <c r="F10" s="27"/>
      <c r="G10" s="28"/>
      <c r="H10" s="29"/>
      <c r="I10" s="29"/>
      <c r="J10" s="30"/>
    </row>
    <row r="11" spans="1:10" ht="14.25" customHeight="1" x14ac:dyDescent="0.25">
      <c r="A11" s="31"/>
      <c r="B11" s="68" t="s">
        <v>11</v>
      </c>
      <c r="C11" s="53"/>
      <c r="D11" s="53"/>
      <c r="E11" s="53"/>
      <c r="F11" s="53"/>
      <c r="G11" s="53"/>
      <c r="H11" s="31"/>
      <c r="I11" s="31"/>
      <c r="J11" s="31"/>
    </row>
    <row r="12" spans="1:10" ht="14.25" customHeight="1" x14ac:dyDescent="0.25">
      <c r="A12" s="32" t="s">
        <v>12</v>
      </c>
      <c r="B12" s="32" t="s">
        <v>13</v>
      </c>
      <c r="C12" s="32" t="s">
        <v>14</v>
      </c>
      <c r="D12" s="32" t="s">
        <v>15</v>
      </c>
      <c r="E12" s="32" t="s">
        <v>16</v>
      </c>
      <c r="F12" s="32" t="s">
        <v>17</v>
      </c>
      <c r="G12" s="32" t="s">
        <v>18</v>
      </c>
      <c r="H12" s="32" t="s">
        <v>19</v>
      </c>
      <c r="I12" s="32" t="s">
        <v>20</v>
      </c>
      <c r="J12" s="32" t="s">
        <v>21</v>
      </c>
    </row>
    <row r="13" spans="1:10" ht="14.25" customHeight="1" x14ac:dyDescent="0.25">
      <c r="A13" s="33" t="s">
        <v>22</v>
      </c>
      <c r="B13" s="51" t="s">
        <v>23</v>
      </c>
      <c r="C13" s="49"/>
      <c r="D13" s="49"/>
      <c r="E13" s="49"/>
      <c r="F13" s="49"/>
      <c r="G13" s="49"/>
      <c r="H13" s="50"/>
      <c r="I13" s="34">
        <f t="shared" ref="I13:J13" si="0">SUM(I14:I21)</f>
        <v>56381.259599999998</v>
      </c>
      <c r="J13" s="34">
        <f t="shared" si="0"/>
        <v>70476.574500000002</v>
      </c>
    </row>
    <row r="14" spans="1:10" ht="14.25" customHeight="1" x14ac:dyDescent="0.25">
      <c r="A14" s="35" t="s">
        <v>24</v>
      </c>
      <c r="B14" s="36" t="s">
        <v>25</v>
      </c>
      <c r="C14" s="35" t="s">
        <v>26</v>
      </c>
      <c r="D14" s="36" t="s">
        <v>6</v>
      </c>
      <c r="E14" s="36" t="s">
        <v>27</v>
      </c>
      <c r="F14" s="37">
        <v>10</v>
      </c>
      <c r="G14" s="38">
        <v>502.36</v>
      </c>
      <c r="H14" s="39">
        <f t="shared" ref="H14:H21" si="1">G14*1.25</f>
        <v>627.95000000000005</v>
      </c>
      <c r="I14" s="39">
        <f t="shared" ref="I14:I21" si="2">F14*G14</f>
        <v>5023.6000000000004</v>
      </c>
      <c r="J14" s="39">
        <f t="shared" ref="J14:J21" si="3">F14*H14</f>
        <v>6279.5</v>
      </c>
    </row>
    <row r="15" spans="1:10" ht="14.25" customHeight="1" x14ac:dyDescent="0.25">
      <c r="A15" s="35" t="s">
        <v>28</v>
      </c>
      <c r="B15" s="36" t="s">
        <v>29</v>
      </c>
      <c r="C15" s="35" t="s">
        <v>30</v>
      </c>
      <c r="D15" s="36" t="s">
        <v>6</v>
      </c>
      <c r="E15" s="36" t="s">
        <v>27</v>
      </c>
      <c r="F15" s="37">
        <v>99</v>
      </c>
      <c r="G15" s="38">
        <v>86.27</v>
      </c>
      <c r="H15" s="39">
        <f t="shared" si="1"/>
        <v>107.83749999999999</v>
      </c>
      <c r="I15" s="39">
        <f t="shared" si="2"/>
        <v>8540.73</v>
      </c>
      <c r="J15" s="39">
        <f t="shared" si="3"/>
        <v>10675.912499999999</v>
      </c>
    </row>
    <row r="16" spans="1:10" ht="14.25" customHeight="1" x14ac:dyDescent="0.25">
      <c r="A16" s="35" t="s">
        <v>31</v>
      </c>
      <c r="B16" s="36" t="s">
        <v>32</v>
      </c>
      <c r="C16" s="35" t="s">
        <v>33</v>
      </c>
      <c r="D16" s="36" t="s">
        <v>6</v>
      </c>
      <c r="E16" s="36" t="s">
        <v>34</v>
      </c>
      <c r="F16" s="37">
        <v>1</v>
      </c>
      <c r="G16" s="38">
        <v>2012.87</v>
      </c>
      <c r="H16" s="39">
        <f t="shared" si="1"/>
        <v>2516.0874999999996</v>
      </c>
      <c r="I16" s="39">
        <f t="shared" si="2"/>
        <v>2012.87</v>
      </c>
      <c r="J16" s="39">
        <f t="shared" si="3"/>
        <v>2516.0874999999996</v>
      </c>
    </row>
    <row r="17" spans="1:10" ht="14.25" customHeight="1" x14ac:dyDescent="0.25">
      <c r="A17" s="35" t="s">
        <v>35</v>
      </c>
      <c r="B17" s="36" t="s">
        <v>36</v>
      </c>
      <c r="C17" s="35" t="s">
        <v>37</v>
      </c>
      <c r="D17" s="36" t="s">
        <v>10</v>
      </c>
      <c r="E17" s="36" t="s">
        <v>34</v>
      </c>
      <c r="F17" s="37">
        <v>1</v>
      </c>
      <c r="G17" s="38">
        <v>3118.51</v>
      </c>
      <c r="H17" s="39">
        <f t="shared" si="1"/>
        <v>3898.1375000000003</v>
      </c>
      <c r="I17" s="39">
        <f t="shared" si="2"/>
        <v>3118.51</v>
      </c>
      <c r="J17" s="39">
        <f t="shared" si="3"/>
        <v>3898.1375000000003</v>
      </c>
    </row>
    <row r="18" spans="1:10" ht="14.25" customHeight="1" x14ac:dyDescent="0.25">
      <c r="A18" s="35" t="s">
        <v>38</v>
      </c>
      <c r="B18" s="36" t="s">
        <v>39</v>
      </c>
      <c r="C18" s="35" t="s">
        <v>40</v>
      </c>
      <c r="D18" s="36" t="s">
        <v>6</v>
      </c>
      <c r="E18" s="36" t="s">
        <v>41</v>
      </c>
      <c r="F18" s="37">
        <v>127.78</v>
      </c>
      <c r="G18" s="38">
        <v>73.319999999999993</v>
      </c>
      <c r="H18" s="39">
        <f t="shared" si="1"/>
        <v>91.649999999999991</v>
      </c>
      <c r="I18" s="39">
        <f t="shared" si="2"/>
        <v>9368.8295999999991</v>
      </c>
      <c r="J18" s="39">
        <f t="shared" si="3"/>
        <v>11711.036999999998</v>
      </c>
    </row>
    <row r="19" spans="1:10" ht="14.25" customHeight="1" x14ac:dyDescent="0.25">
      <c r="A19" s="35" t="s">
        <v>42</v>
      </c>
      <c r="B19" s="36" t="s">
        <v>43</v>
      </c>
      <c r="C19" s="35" t="s">
        <v>44</v>
      </c>
      <c r="D19" s="36" t="s">
        <v>10</v>
      </c>
      <c r="E19" s="36" t="s">
        <v>45</v>
      </c>
      <c r="F19" s="37">
        <v>8</v>
      </c>
      <c r="G19" s="38">
        <v>1169.71</v>
      </c>
      <c r="H19" s="39">
        <f t="shared" si="1"/>
        <v>1462.1375</v>
      </c>
      <c r="I19" s="39">
        <f t="shared" si="2"/>
        <v>9357.68</v>
      </c>
      <c r="J19" s="39">
        <f t="shared" si="3"/>
        <v>11697.1</v>
      </c>
    </row>
    <row r="20" spans="1:10" ht="14.25" customHeight="1" x14ac:dyDescent="0.25">
      <c r="A20" s="35" t="s">
        <v>46</v>
      </c>
      <c r="B20" s="36" t="s">
        <v>47</v>
      </c>
      <c r="C20" s="35" t="s">
        <v>48</v>
      </c>
      <c r="D20" s="36" t="s">
        <v>10</v>
      </c>
      <c r="E20" s="36" t="s">
        <v>45</v>
      </c>
      <c r="F20" s="37">
        <v>8</v>
      </c>
      <c r="G20" s="38">
        <v>956.42</v>
      </c>
      <c r="H20" s="39">
        <f t="shared" si="1"/>
        <v>1195.5249999999999</v>
      </c>
      <c r="I20" s="39">
        <f t="shared" si="2"/>
        <v>7651.36</v>
      </c>
      <c r="J20" s="39">
        <f t="shared" si="3"/>
        <v>9564.1999999999989</v>
      </c>
    </row>
    <row r="21" spans="1:10" ht="24.75" x14ac:dyDescent="0.25">
      <c r="A21" s="35" t="s">
        <v>49</v>
      </c>
      <c r="B21" s="36" t="s">
        <v>50</v>
      </c>
      <c r="C21" s="35" t="s">
        <v>51</v>
      </c>
      <c r="D21" s="36" t="s">
        <v>10</v>
      </c>
      <c r="E21" s="36" t="s">
        <v>45</v>
      </c>
      <c r="F21" s="37">
        <v>8</v>
      </c>
      <c r="G21" s="38">
        <v>1413.46</v>
      </c>
      <c r="H21" s="39">
        <f t="shared" si="1"/>
        <v>1766.825</v>
      </c>
      <c r="I21" s="39">
        <f t="shared" si="2"/>
        <v>11307.68</v>
      </c>
      <c r="J21" s="39">
        <f t="shared" si="3"/>
        <v>14134.6</v>
      </c>
    </row>
    <row r="22" spans="1:10" ht="14.25" customHeight="1" x14ac:dyDescent="0.25">
      <c r="A22" s="33">
        <v>2</v>
      </c>
      <c r="B22" s="51" t="s">
        <v>52</v>
      </c>
      <c r="C22" s="49"/>
      <c r="D22" s="49"/>
      <c r="E22" s="49"/>
      <c r="F22" s="49"/>
      <c r="G22" s="49"/>
      <c r="H22" s="50"/>
      <c r="I22" s="34">
        <f t="shared" ref="I22:J22" si="4">I23+I29+I33</f>
        <v>42967.354599999999</v>
      </c>
      <c r="J22" s="34">
        <f t="shared" si="4"/>
        <v>53709.193249999997</v>
      </c>
    </row>
    <row r="23" spans="1:10" ht="14.25" customHeight="1" x14ac:dyDescent="0.25">
      <c r="A23" s="40" t="s">
        <v>53</v>
      </c>
      <c r="B23" s="48" t="s">
        <v>54</v>
      </c>
      <c r="C23" s="49"/>
      <c r="D23" s="49"/>
      <c r="E23" s="49"/>
      <c r="F23" s="49"/>
      <c r="G23" s="49"/>
      <c r="H23" s="50"/>
      <c r="I23" s="41">
        <f t="shared" ref="I23:J23" si="5">SUM(I24:I28)</f>
        <v>40777.006599999993</v>
      </c>
      <c r="J23" s="41">
        <f t="shared" si="5"/>
        <v>50971.258249999999</v>
      </c>
    </row>
    <row r="24" spans="1:10" ht="14.25" customHeight="1" x14ac:dyDescent="0.25">
      <c r="A24" s="35" t="s">
        <v>55</v>
      </c>
      <c r="B24" s="36" t="s">
        <v>56</v>
      </c>
      <c r="C24" s="35" t="s">
        <v>57</v>
      </c>
      <c r="D24" s="36" t="s">
        <v>6</v>
      </c>
      <c r="E24" s="36" t="s">
        <v>27</v>
      </c>
      <c r="F24" s="37">
        <v>1575</v>
      </c>
      <c r="G24" s="38">
        <v>0.7</v>
      </c>
      <c r="H24" s="39">
        <f t="shared" ref="H24:H28" si="6">G24*1.25</f>
        <v>0.875</v>
      </c>
      <c r="I24" s="39">
        <f t="shared" ref="I24:I28" si="7">F24*G24</f>
        <v>1102.5</v>
      </c>
      <c r="J24" s="39">
        <f t="shared" ref="J24:J28" si="8">F24*H24</f>
        <v>1378.125</v>
      </c>
    </row>
    <row r="25" spans="1:10" ht="14.25" customHeight="1" x14ac:dyDescent="0.25">
      <c r="A25" s="35" t="s">
        <v>58</v>
      </c>
      <c r="B25" s="36" t="s">
        <v>59</v>
      </c>
      <c r="C25" s="35" t="s">
        <v>60</v>
      </c>
      <c r="D25" s="36" t="s">
        <v>6</v>
      </c>
      <c r="E25" s="36" t="s">
        <v>61</v>
      </c>
      <c r="F25" s="37">
        <v>158.44</v>
      </c>
      <c r="G25" s="38">
        <v>69.83</v>
      </c>
      <c r="H25" s="39">
        <f t="shared" si="6"/>
        <v>87.287499999999994</v>
      </c>
      <c r="I25" s="39">
        <f t="shared" si="7"/>
        <v>11063.8652</v>
      </c>
      <c r="J25" s="39">
        <f t="shared" si="8"/>
        <v>13829.831499999998</v>
      </c>
    </row>
    <row r="26" spans="1:10" ht="14.25" customHeight="1" x14ac:dyDescent="0.25">
      <c r="A26" s="35" t="s">
        <v>62</v>
      </c>
      <c r="B26" s="36" t="s">
        <v>63</v>
      </c>
      <c r="C26" s="35" t="s">
        <v>64</v>
      </c>
      <c r="D26" s="36" t="s">
        <v>6</v>
      </c>
      <c r="E26" s="36" t="s">
        <v>61</v>
      </c>
      <c r="F26" s="37">
        <v>250.58</v>
      </c>
      <c r="G26" s="38">
        <v>100.91</v>
      </c>
      <c r="H26" s="39">
        <f t="shared" si="6"/>
        <v>126.13749999999999</v>
      </c>
      <c r="I26" s="39">
        <f t="shared" si="7"/>
        <v>25286.0278</v>
      </c>
      <c r="J26" s="39">
        <f t="shared" si="8"/>
        <v>31607.534749999999</v>
      </c>
    </row>
    <row r="27" spans="1:10" ht="14.25" customHeight="1" x14ac:dyDescent="0.25">
      <c r="A27" s="35" t="s">
        <v>65</v>
      </c>
      <c r="B27" s="36" t="s">
        <v>66</v>
      </c>
      <c r="C27" s="35" t="s">
        <v>67</v>
      </c>
      <c r="D27" s="36" t="s">
        <v>6</v>
      </c>
      <c r="E27" s="36" t="s">
        <v>27</v>
      </c>
      <c r="F27" s="37">
        <v>107.09</v>
      </c>
      <c r="G27" s="38">
        <v>3.42</v>
      </c>
      <c r="H27" s="39">
        <f t="shared" si="6"/>
        <v>4.2750000000000004</v>
      </c>
      <c r="I27" s="39">
        <f t="shared" si="7"/>
        <v>366.24779999999998</v>
      </c>
      <c r="J27" s="39">
        <f t="shared" si="8"/>
        <v>457.80975000000007</v>
      </c>
    </row>
    <row r="28" spans="1:10" ht="14.25" customHeight="1" x14ac:dyDescent="0.25">
      <c r="A28" s="35" t="s">
        <v>68</v>
      </c>
      <c r="B28" s="36" t="s">
        <v>69</v>
      </c>
      <c r="C28" s="35" t="s">
        <v>70</v>
      </c>
      <c r="D28" s="36" t="s">
        <v>6</v>
      </c>
      <c r="E28" s="36" t="s">
        <v>61</v>
      </c>
      <c r="F28" s="37">
        <v>210.86</v>
      </c>
      <c r="G28" s="38">
        <v>14.03</v>
      </c>
      <c r="H28" s="39">
        <f t="shared" si="6"/>
        <v>17.537499999999998</v>
      </c>
      <c r="I28" s="39">
        <f t="shared" si="7"/>
        <v>2958.3658</v>
      </c>
      <c r="J28" s="39">
        <f t="shared" si="8"/>
        <v>3697.9572499999999</v>
      </c>
    </row>
    <row r="29" spans="1:10" ht="14.25" customHeight="1" x14ac:dyDescent="0.25">
      <c r="A29" s="40" t="s">
        <v>71</v>
      </c>
      <c r="B29" s="48" t="s">
        <v>72</v>
      </c>
      <c r="C29" s="49"/>
      <c r="D29" s="49"/>
      <c r="E29" s="49"/>
      <c r="F29" s="49"/>
      <c r="G29" s="49"/>
      <c r="H29" s="50"/>
      <c r="I29" s="41">
        <f t="shared" ref="I29:J29" si="9">SUM(I30:I32)</f>
        <v>1788.2167999999999</v>
      </c>
      <c r="J29" s="41">
        <f t="shared" si="9"/>
        <v>2235.2709999999997</v>
      </c>
    </row>
    <row r="30" spans="1:10" ht="14.25" customHeight="1" x14ac:dyDescent="0.25">
      <c r="A30" s="35" t="s">
        <v>73</v>
      </c>
      <c r="B30" s="36" t="s">
        <v>63</v>
      </c>
      <c r="C30" s="35" t="s">
        <v>64</v>
      </c>
      <c r="D30" s="36" t="s">
        <v>6</v>
      </c>
      <c r="E30" s="36" t="s">
        <v>61</v>
      </c>
      <c r="F30" s="37">
        <v>15.68</v>
      </c>
      <c r="G30" s="38">
        <v>100.91</v>
      </c>
      <c r="H30" s="39">
        <f t="shared" ref="H30:H32" si="10">G30*1.25</f>
        <v>126.13749999999999</v>
      </c>
      <c r="I30" s="39">
        <f t="shared" ref="I30:I32" si="11">F30*G30</f>
        <v>1582.2687999999998</v>
      </c>
      <c r="J30" s="39">
        <f t="shared" ref="J30:J32" si="12">F30*H30</f>
        <v>1977.8359999999998</v>
      </c>
    </row>
    <row r="31" spans="1:10" ht="14.25" customHeight="1" x14ac:dyDescent="0.25">
      <c r="A31" s="35" t="s">
        <v>74</v>
      </c>
      <c r="B31" s="36" t="s">
        <v>66</v>
      </c>
      <c r="C31" s="35" t="s">
        <v>67</v>
      </c>
      <c r="D31" s="36" t="s">
        <v>6</v>
      </c>
      <c r="E31" s="36" t="s">
        <v>27</v>
      </c>
      <c r="F31" s="37">
        <v>13.37</v>
      </c>
      <c r="G31" s="38">
        <v>3.42</v>
      </c>
      <c r="H31" s="39">
        <f t="shared" si="10"/>
        <v>4.2750000000000004</v>
      </c>
      <c r="I31" s="39">
        <f t="shared" si="11"/>
        <v>45.725399999999993</v>
      </c>
      <c r="J31" s="39">
        <f t="shared" si="12"/>
        <v>57.156750000000002</v>
      </c>
    </row>
    <row r="32" spans="1:10" ht="14.25" customHeight="1" x14ac:dyDescent="0.25">
      <c r="A32" s="35" t="s">
        <v>75</v>
      </c>
      <c r="B32" s="36" t="s">
        <v>69</v>
      </c>
      <c r="C32" s="35" t="s">
        <v>70</v>
      </c>
      <c r="D32" s="36" t="s">
        <v>6</v>
      </c>
      <c r="E32" s="36" t="s">
        <v>61</v>
      </c>
      <c r="F32" s="37">
        <v>11.42</v>
      </c>
      <c r="G32" s="38">
        <v>14.03</v>
      </c>
      <c r="H32" s="39">
        <f t="shared" si="10"/>
        <v>17.537499999999998</v>
      </c>
      <c r="I32" s="39">
        <f t="shared" si="11"/>
        <v>160.2226</v>
      </c>
      <c r="J32" s="39">
        <f t="shared" si="12"/>
        <v>200.27824999999999</v>
      </c>
    </row>
    <row r="33" spans="1:10" ht="14.25" customHeight="1" x14ac:dyDescent="0.25">
      <c r="A33" s="40" t="s">
        <v>76</v>
      </c>
      <c r="B33" s="48" t="s">
        <v>77</v>
      </c>
      <c r="C33" s="49"/>
      <c r="D33" s="49"/>
      <c r="E33" s="49"/>
      <c r="F33" s="49"/>
      <c r="G33" s="49"/>
      <c r="H33" s="50"/>
      <c r="I33" s="41">
        <f t="shared" ref="I33:J33" si="13">SUM(I34:I36)</f>
        <v>402.13119999999992</v>
      </c>
      <c r="J33" s="41">
        <f t="shared" si="13"/>
        <v>502.66399999999993</v>
      </c>
    </row>
    <row r="34" spans="1:10" ht="14.25" customHeight="1" x14ac:dyDescent="0.25">
      <c r="A34" s="35" t="s">
        <v>78</v>
      </c>
      <c r="B34" s="36" t="s">
        <v>63</v>
      </c>
      <c r="C34" s="35" t="s">
        <v>64</v>
      </c>
      <c r="D34" s="36" t="s">
        <v>6</v>
      </c>
      <c r="E34" s="36" t="s">
        <v>61</v>
      </c>
      <c r="F34" s="37">
        <v>3.65</v>
      </c>
      <c r="G34" s="38">
        <v>100.91</v>
      </c>
      <c r="H34" s="39">
        <f t="shared" ref="H34:H36" si="14">G34*1.25</f>
        <v>126.13749999999999</v>
      </c>
      <c r="I34" s="39">
        <f t="shared" ref="I34:I36" si="15">F34*G34</f>
        <v>368.32149999999996</v>
      </c>
      <c r="J34" s="39">
        <f t="shared" ref="J34:J36" si="16">F34*H34</f>
        <v>460.40187499999996</v>
      </c>
    </row>
    <row r="35" spans="1:10" ht="14.25" customHeight="1" x14ac:dyDescent="0.25">
      <c r="A35" s="35" t="s">
        <v>79</v>
      </c>
      <c r="B35" s="36" t="s">
        <v>66</v>
      </c>
      <c r="C35" s="35" t="s">
        <v>67</v>
      </c>
      <c r="D35" s="36" t="s">
        <v>6</v>
      </c>
      <c r="E35" s="36" t="s">
        <v>27</v>
      </c>
      <c r="F35" s="37">
        <v>4.84</v>
      </c>
      <c r="G35" s="38">
        <v>3.42</v>
      </c>
      <c r="H35" s="39">
        <f t="shared" si="14"/>
        <v>4.2750000000000004</v>
      </c>
      <c r="I35" s="39">
        <f t="shared" si="15"/>
        <v>16.552799999999998</v>
      </c>
      <c r="J35" s="39">
        <f t="shared" si="16"/>
        <v>20.691000000000003</v>
      </c>
    </row>
    <row r="36" spans="1:10" ht="14.25" customHeight="1" x14ac:dyDescent="0.25">
      <c r="A36" s="35" t="s">
        <v>80</v>
      </c>
      <c r="B36" s="36" t="s">
        <v>69</v>
      </c>
      <c r="C36" s="35" t="s">
        <v>70</v>
      </c>
      <c r="D36" s="36" t="s">
        <v>6</v>
      </c>
      <c r="E36" s="36" t="s">
        <v>61</v>
      </c>
      <c r="F36" s="37">
        <v>1.23</v>
      </c>
      <c r="G36" s="38">
        <v>14.03</v>
      </c>
      <c r="H36" s="39">
        <f t="shared" si="14"/>
        <v>17.537499999999998</v>
      </c>
      <c r="I36" s="39">
        <f t="shared" si="15"/>
        <v>17.256899999999998</v>
      </c>
      <c r="J36" s="39">
        <f t="shared" si="16"/>
        <v>21.571124999999999</v>
      </c>
    </row>
    <row r="37" spans="1:10" ht="14.25" customHeight="1" x14ac:dyDescent="0.25">
      <c r="A37" s="33" t="s">
        <v>81</v>
      </c>
      <c r="B37" s="51" t="s">
        <v>82</v>
      </c>
      <c r="C37" s="49"/>
      <c r="D37" s="49"/>
      <c r="E37" s="49"/>
      <c r="F37" s="49"/>
      <c r="G37" s="49"/>
      <c r="H37" s="50"/>
      <c r="I37" s="34">
        <f t="shared" ref="I37:J37" si="17">I38+I47+I56+I66+I72</f>
        <v>134173.81219999999</v>
      </c>
      <c r="J37" s="34">
        <f t="shared" si="17"/>
        <v>167717.26525000003</v>
      </c>
    </row>
    <row r="38" spans="1:10" ht="14.25" customHeight="1" x14ac:dyDescent="0.25">
      <c r="A38" s="40" t="s">
        <v>83</v>
      </c>
      <c r="B38" s="48" t="s">
        <v>84</v>
      </c>
      <c r="C38" s="49"/>
      <c r="D38" s="49"/>
      <c r="E38" s="49"/>
      <c r="F38" s="49"/>
      <c r="G38" s="49"/>
      <c r="H38" s="50"/>
      <c r="I38" s="41">
        <f t="shared" ref="I38:J38" si="18">SUM(I39:I46)</f>
        <v>41077.247799999997</v>
      </c>
      <c r="J38" s="41">
        <f t="shared" si="18"/>
        <v>51346.55975</v>
      </c>
    </row>
    <row r="39" spans="1:10" ht="14.25" customHeight="1" x14ac:dyDescent="0.25">
      <c r="A39" s="35" t="s">
        <v>85</v>
      </c>
      <c r="B39" s="36" t="s">
        <v>86</v>
      </c>
      <c r="C39" s="35" t="s">
        <v>87</v>
      </c>
      <c r="D39" s="36" t="s">
        <v>6</v>
      </c>
      <c r="E39" s="36" t="s">
        <v>27</v>
      </c>
      <c r="F39" s="37">
        <v>46.65</v>
      </c>
      <c r="G39" s="38">
        <v>43.38</v>
      </c>
      <c r="H39" s="39">
        <f t="shared" ref="H39:H46" si="19">G39*1.25</f>
        <v>54.225000000000001</v>
      </c>
      <c r="I39" s="39">
        <f t="shared" ref="I39:I46" si="20">F39*G39</f>
        <v>2023.6770000000001</v>
      </c>
      <c r="J39" s="39">
        <f t="shared" ref="J39:J46" si="21">F39*H39</f>
        <v>2529.5962500000001</v>
      </c>
    </row>
    <row r="40" spans="1:10" ht="14.25" customHeight="1" x14ac:dyDescent="0.25">
      <c r="A40" s="35" t="s">
        <v>88</v>
      </c>
      <c r="B40" s="36" t="s">
        <v>89</v>
      </c>
      <c r="C40" s="35" t="s">
        <v>90</v>
      </c>
      <c r="D40" s="36" t="s">
        <v>6</v>
      </c>
      <c r="E40" s="36" t="s">
        <v>27</v>
      </c>
      <c r="F40" s="37">
        <v>131.71</v>
      </c>
      <c r="G40" s="38">
        <v>82.95</v>
      </c>
      <c r="H40" s="39">
        <f t="shared" si="19"/>
        <v>103.6875</v>
      </c>
      <c r="I40" s="39">
        <f t="shared" si="20"/>
        <v>10925.344500000001</v>
      </c>
      <c r="J40" s="39">
        <f t="shared" si="21"/>
        <v>13656.680625000001</v>
      </c>
    </row>
    <row r="41" spans="1:10" ht="14.25" customHeight="1" x14ac:dyDescent="0.25">
      <c r="A41" s="35" t="s">
        <v>91</v>
      </c>
      <c r="B41" s="36" t="s">
        <v>92</v>
      </c>
      <c r="C41" s="35" t="s">
        <v>93</v>
      </c>
      <c r="D41" s="36" t="s">
        <v>6</v>
      </c>
      <c r="E41" s="36" t="s">
        <v>94</v>
      </c>
      <c r="F41" s="37">
        <v>317.2</v>
      </c>
      <c r="G41" s="38">
        <v>15.88</v>
      </c>
      <c r="H41" s="39">
        <f t="shared" si="19"/>
        <v>19.850000000000001</v>
      </c>
      <c r="I41" s="39">
        <f t="shared" si="20"/>
        <v>5037.1360000000004</v>
      </c>
      <c r="J41" s="39">
        <f t="shared" si="21"/>
        <v>6296.42</v>
      </c>
    </row>
    <row r="42" spans="1:10" ht="14.25" customHeight="1" x14ac:dyDescent="0.25">
      <c r="A42" s="35" t="s">
        <v>95</v>
      </c>
      <c r="B42" s="36" t="s">
        <v>96</v>
      </c>
      <c r="C42" s="35" t="s">
        <v>97</v>
      </c>
      <c r="D42" s="36" t="s">
        <v>6</v>
      </c>
      <c r="E42" s="36" t="s">
        <v>94</v>
      </c>
      <c r="F42" s="37">
        <v>41.25</v>
      </c>
      <c r="G42" s="38">
        <v>14.53</v>
      </c>
      <c r="H42" s="39">
        <f t="shared" si="19"/>
        <v>18.162499999999998</v>
      </c>
      <c r="I42" s="39">
        <f t="shared" si="20"/>
        <v>599.36249999999995</v>
      </c>
      <c r="J42" s="39">
        <f t="shared" si="21"/>
        <v>749.20312499999989</v>
      </c>
    </row>
    <row r="43" spans="1:10" ht="14.25" customHeight="1" x14ac:dyDescent="0.25">
      <c r="A43" s="35" t="s">
        <v>98</v>
      </c>
      <c r="B43" s="36" t="s">
        <v>99</v>
      </c>
      <c r="C43" s="35" t="s">
        <v>100</v>
      </c>
      <c r="D43" s="36" t="s">
        <v>6</v>
      </c>
      <c r="E43" s="36" t="s">
        <v>94</v>
      </c>
      <c r="F43" s="37">
        <v>366.94</v>
      </c>
      <c r="G43" s="38">
        <v>12.87</v>
      </c>
      <c r="H43" s="39">
        <f t="shared" si="19"/>
        <v>16.087499999999999</v>
      </c>
      <c r="I43" s="39">
        <f t="shared" si="20"/>
        <v>4722.5177999999996</v>
      </c>
      <c r="J43" s="39">
        <f t="shared" si="21"/>
        <v>5903.1472499999991</v>
      </c>
    </row>
    <row r="44" spans="1:10" ht="14.25" customHeight="1" x14ac:dyDescent="0.25">
      <c r="A44" s="35" t="s">
        <v>101</v>
      </c>
      <c r="B44" s="36" t="s">
        <v>102</v>
      </c>
      <c r="C44" s="35" t="s">
        <v>103</v>
      </c>
      <c r="D44" s="36" t="s">
        <v>6</v>
      </c>
      <c r="E44" s="36" t="s">
        <v>94</v>
      </c>
      <c r="F44" s="37">
        <v>225</v>
      </c>
      <c r="G44" s="38">
        <v>10.87</v>
      </c>
      <c r="H44" s="39">
        <f t="shared" si="19"/>
        <v>13.587499999999999</v>
      </c>
      <c r="I44" s="39">
        <f t="shared" si="20"/>
        <v>2445.75</v>
      </c>
      <c r="J44" s="39">
        <f t="shared" si="21"/>
        <v>3057.1874999999995</v>
      </c>
    </row>
    <row r="45" spans="1:10" ht="14.25" customHeight="1" x14ac:dyDescent="0.25">
      <c r="A45" s="35" t="s">
        <v>104</v>
      </c>
      <c r="B45" s="36" t="s">
        <v>105</v>
      </c>
      <c r="C45" s="35" t="s">
        <v>106</v>
      </c>
      <c r="D45" s="36" t="s">
        <v>6</v>
      </c>
      <c r="E45" s="36" t="s">
        <v>94</v>
      </c>
      <c r="F45" s="37">
        <v>134.38</v>
      </c>
      <c r="G45" s="38">
        <v>17.5</v>
      </c>
      <c r="H45" s="39">
        <f t="shared" si="19"/>
        <v>21.875</v>
      </c>
      <c r="I45" s="39">
        <f t="shared" si="20"/>
        <v>2351.65</v>
      </c>
      <c r="J45" s="39">
        <f t="shared" si="21"/>
        <v>2939.5625</v>
      </c>
    </row>
    <row r="46" spans="1:10" ht="14.25" customHeight="1" x14ac:dyDescent="0.25">
      <c r="A46" s="35" t="s">
        <v>107</v>
      </c>
      <c r="B46" s="36" t="s">
        <v>108</v>
      </c>
      <c r="C46" s="35" t="s">
        <v>109</v>
      </c>
      <c r="D46" s="36" t="s">
        <v>6</v>
      </c>
      <c r="E46" s="36" t="s">
        <v>61</v>
      </c>
      <c r="F46" s="37">
        <v>15.55</v>
      </c>
      <c r="G46" s="38">
        <v>834.2</v>
      </c>
      <c r="H46" s="39">
        <f t="shared" si="19"/>
        <v>1042.75</v>
      </c>
      <c r="I46" s="39">
        <f t="shared" si="20"/>
        <v>12971.810000000001</v>
      </c>
      <c r="J46" s="39">
        <f t="shared" si="21"/>
        <v>16214.762500000001</v>
      </c>
    </row>
    <row r="47" spans="1:10" ht="14.25" customHeight="1" x14ac:dyDescent="0.25">
      <c r="A47" s="40" t="s">
        <v>110</v>
      </c>
      <c r="B47" s="48" t="s">
        <v>111</v>
      </c>
      <c r="C47" s="49"/>
      <c r="D47" s="49"/>
      <c r="E47" s="49"/>
      <c r="F47" s="49"/>
      <c r="G47" s="49"/>
      <c r="H47" s="50"/>
      <c r="I47" s="41">
        <f t="shared" ref="I47:J47" si="22">SUM(I48:I55)</f>
        <v>73117.715400000001</v>
      </c>
      <c r="J47" s="41">
        <f t="shared" si="22"/>
        <v>91397.144250000012</v>
      </c>
    </row>
    <row r="48" spans="1:10" ht="14.25" customHeight="1" x14ac:dyDescent="0.25">
      <c r="A48" s="35" t="s">
        <v>112</v>
      </c>
      <c r="B48" s="36" t="s">
        <v>86</v>
      </c>
      <c r="C48" s="35" t="s">
        <v>87</v>
      </c>
      <c r="D48" s="36" t="s">
        <v>6</v>
      </c>
      <c r="E48" s="36" t="s">
        <v>27</v>
      </c>
      <c r="F48" s="37">
        <v>60.44</v>
      </c>
      <c r="G48" s="38">
        <v>43.38</v>
      </c>
      <c r="H48" s="39">
        <f t="shared" ref="H48:H55" si="23">G48*1.25</f>
        <v>54.225000000000001</v>
      </c>
      <c r="I48" s="39">
        <f t="shared" ref="I48:I55" si="24">F48*G48</f>
        <v>2621.8872000000001</v>
      </c>
      <c r="J48" s="39">
        <f t="shared" ref="J48:J55" si="25">F48*H48</f>
        <v>3277.3589999999999</v>
      </c>
    </row>
    <row r="49" spans="1:10" ht="14.25" customHeight="1" x14ac:dyDescent="0.25">
      <c r="A49" s="35" t="s">
        <v>113</v>
      </c>
      <c r="B49" s="36" t="s">
        <v>114</v>
      </c>
      <c r="C49" s="35" t="s">
        <v>115</v>
      </c>
      <c r="D49" s="36" t="s">
        <v>6</v>
      </c>
      <c r="E49" s="36" t="s">
        <v>61</v>
      </c>
      <c r="F49" s="37">
        <v>3.89</v>
      </c>
      <c r="G49" s="38">
        <v>867.92</v>
      </c>
      <c r="H49" s="39">
        <f t="shared" si="23"/>
        <v>1084.8999999999999</v>
      </c>
      <c r="I49" s="39">
        <f t="shared" si="24"/>
        <v>3376.2087999999999</v>
      </c>
      <c r="J49" s="39">
        <f t="shared" si="25"/>
        <v>4220.2609999999995</v>
      </c>
    </row>
    <row r="50" spans="1:10" ht="14.25" customHeight="1" x14ac:dyDescent="0.25">
      <c r="A50" s="35" t="s">
        <v>116</v>
      </c>
      <c r="B50" s="36" t="s">
        <v>89</v>
      </c>
      <c r="C50" s="35" t="s">
        <v>90</v>
      </c>
      <c r="D50" s="36" t="s">
        <v>6</v>
      </c>
      <c r="E50" s="36" t="s">
        <v>27</v>
      </c>
      <c r="F50" s="37">
        <v>349.55</v>
      </c>
      <c r="G50" s="38">
        <v>82.95</v>
      </c>
      <c r="H50" s="39">
        <f t="shared" si="23"/>
        <v>103.6875</v>
      </c>
      <c r="I50" s="39">
        <f t="shared" si="24"/>
        <v>28995.172500000001</v>
      </c>
      <c r="J50" s="39">
        <f t="shared" si="25"/>
        <v>36243.965625000004</v>
      </c>
    </row>
    <row r="51" spans="1:10" ht="14.25" customHeight="1" x14ac:dyDescent="0.25">
      <c r="A51" s="35" t="s">
        <v>117</v>
      </c>
      <c r="B51" s="36" t="s">
        <v>96</v>
      </c>
      <c r="C51" s="35" t="s">
        <v>97</v>
      </c>
      <c r="D51" s="36" t="s">
        <v>6</v>
      </c>
      <c r="E51" s="36" t="s">
        <v>94</v>
      </c>
      <c r="F51" s="37">
        <v>660.1</v>
      </c>
      <c r="G51" s="38">
        <v>14.53</v>
      </c>
      <c r="H51" s="39">
        <f t="shared" si="23"/>
        <v>18.162499999999998</v>
      </c>
      <c r="I51" s="39">
        <f t="shared" si="24"/>
        <v>9591.2530000000006</v>
      </c>
      <c r="J51" s="39">
        <f t="shared" si="25"/>
        <v>11989.06625</v>
      </c>
    </row>
    <row r="52" spans="1:10" ht="14.25" customHeight="1" x14ac:dyDescent="0.25">
      <c r="A52" s="35" t="s">
        <v>118</v>
      </c>
      <c r="B52" s="36" t="s">
        <v>99</v>
      </c>
      <c r="C52" s="35" t="s">
        <v>100</v>
      </c>
      <c r="D52" s="36" t="s">
        <v>6</v>
      </c>
      <c r="E52" s="36" t="s">
        <v>94</v>
      </c>
      <c r="F52" s="37">
        <v>113.6</v>
      </c>
      <c r="G52" s="38">
        <v>12.87</v>
      </c>
      <c r="H52" s="39">
        <f t="shared" si="23"/>
        <v>16.087499999999999</v>
      </c>
      <c r="I52" s="39">
        <f t="shared" si="24"/>
        <v>1462.0319999999999</v>
      </c>
      <c r="J52" s="39">
        <f t="shared" si="25"/>
        <v>1827.5399999999997</v>
      </c>
    </row>
    <row r="53" spans="1:10" ht="14.25" customHeight="1" x14ac:dyDescent="0.25">
      <c r="A53" s="35" t="s">
        <v>119</v>
      </c>
      <c r="B53" s="36" t="s">
        <v>102</v>
      </c>
      <c r="C53" s="35" t="s">
        <v>103</v>
      </c>
      <c r="D53" s="36" t="s">
        <v>6</v>
      </c>
      <c r="E53" s="36" t="s">
        <v>94</v>
      </c>
      <c r="F53" s="37">
        <v>26.41</v>
      </c>
      <c r="G53" s="38">
        <v>10.87</v>
      </c>
      <c r="H53" s="39">
        <f t="shared" si="23"/>
        <v>13.587499999999999</v>
      </c>
      <c r="I53" s="39">
        <f t="shared" si="24"/>
        <v>287.07669999999996</v>
      </c>
      <c r="J53" s="39">
        <f t="shared" si="25"/>
        <v>358.84587499999998</v>
      </c>
    </row>
    <row r="54" spans="1:10" ht="14.25" customHeight="1" x14ac:dyDescent="0.25">
      <c r="A54" s="35" t="s">
        <v>120</v>
      </c>
      <c r="B54" s="36" t="s">
        <v>121</v>
      </c>
      <c r="C54" s="35" t="s">
        <v>122</v>
      </c>
      <c r="D54" s="36" t="s">
        <v>6</v>
      </c>
      <c r="E54" s="36" t="s">
        <v>94</v>
      </c>
      <c r="F54" s="37">
        <v>356.91</v>
      </c>
      <c r="G54" s="38">
        <v>20.94</v>
      </c>
      <c r="H54" s="39">
        <f t="shared" si="23"/>
        <v>26.175000000000001</v>
      </c>
      <c r="I54" s="39">
        <f t="shared" si="24"/>
        <v>7473.6954000000014</v>
      </c>
      <c r="J54" s="39">
        <f t="shared" si="25"/>
        <v>9342.1192500000016</v>
      </c>
    </row>
    <row r="55" spans="1:10" ht="14.25" customHeight="1" x14ac:dyDescent="0.25">
      <c r="A55" s="35" t="s">
        <v>123</v>
      </c>
      <c r="B55" s="36" t="s">
        <v>124</v>
      </c>
      <c r="C55" s="35" t="s">
        <v>125</v>
      </c>
      <c r="D55" s="36" t="s">
        <v>6</v>
      </c>
      <c r="E55" s="36" t="s">
        <v>61</v>
      </c>
      <c r="F55" s="37">
        <v>24.18</v>
      </c>
      <c r="G55" s="38">
        <v>798.61</v>
      </c>
      <c r="H55" s="39">
        <f t="shared" si="23"/>
        <v>998.26250000000005</v>
      </c>
      <c r="I55" s="39">
        <f t="shared" si="24"/>
        <v>19310.389800000001</v>
      </c>
      <c r="J55" s="39">
        <f t="shared" si="25"/>
        <v>24137.987250000002</v>
      </c>
    </row>
    <row r="56" spans="1:10" ht="14.25" customHeight="1" x14ac:dyDescent="0.25">
      <c r="A56" s="40" t="s">
        <v>126</v>
      </c>
      <c r="B56" s="48" t="s">
        <v>127</v>
      </c>
      <c r="C56" s="49"/>
      <c r="D56" s="49"/>
      <c r="E56" s="49"/>
      <c r="F56" s="49"/>
      <c r="G56" s="49"/>
      <c r="H56" s="50"/>
      <c r="I56" s="41">
        <f t="shared" ref="I56:J56" si="26">SUM(I57:I65)</f>
        <v>8095.1682000000001</v>
      </c>
      <c r="J56" s="41">
        <f t="shared" si="26"/>
        <v>10118.96025</v>
      </c>
    </row>
    <row r="57" spans="1:10" ht="14.25" customHeight="1" x14ac:dyDescent="0.25">
      <c r="A57" s="35" t="s">
        <v>128</v>
      </c>
      <c r="B57" s="36" t="s">
        <v>129</v>
      </c>
      <c r="C57" s="35" t="s">
        <v>130</v>
      </c>
      <c r="D57" s="36" t="s">
        <v>6</v>
      </c>
      <c r="E57" s="36" t="s">
        <v>41</v>
      </c>
      <c r="F57" s="37">
        <v>35</v>
      </c>
      <c r="G57" s="38">
        <v>64.59</v>
      </c>
      <c r="H57" s="39">
        <f t="shared" ref="H57:H65" si="27">G57*1.25</f>
        <v>80.737500000000011</v>
      </c>
      <c r="I57" s="39">
        <f t="shared" ref="I57:I65" si="28">F57*G57</f>
        <v>2260.65</v>
      </c>
      <c r="J57" s="39">
        <f t="shared" ref="J57:J65" si="29">F57*H57</f>
        <v>2825.8125000000005</v>
      </c>
    </row>
    <row r="58" spans="1:10" ht="14.25" customHeight="1" x14ac:dyDescent="0.25">
      <c r="A58" s="35" t="s">
        <v>131</v>
      </c>
      <c r="B58" s="36" t="s">
        <v>132</v>
      </c>
      <c r="C58" s="35" t="s">
        <v>133</v>
      </c>
      <c r="D58" s="36" t="s">
        <v>6</v>
      </c>
      <c r="E58" s="36" t="s">
        <v>34</v>
      </c>
      <c r="F58" s="37">
        <v>5</v>
      </c>
      <c r="G58" s="38">
        <v>18.73</v>
      </c>
      <c r="H58" s="39">
        <f t="shared" si="27"/>
        <v>23.412500000000001</v>
      </c>
      <c r="I58" s="39">
        <f t="shared" si="28"/>
        <v>93.65</v>
      </c>
      <c r="J58" s="39">
        <f t="shared" si="29"/>
        <v>117.0625</v>
      </c>
    </row>
    <row r="59" spans="1:10" ht="14.25" customHeight="1" x14ac:dyDescent="0.25">
      <c r="A59" s="35" t="s">
        <v>134</v>
      </c>
      <c r="B59" s="36" t="s">
        <v>86</v>
      </c>
      <c r="C59" s="35" t="s">
        <v>87</v>
      </c>
      <c r="D59" s="36" t="s">
        <v>6</v>
      </c>
      <c r="E59" s="36" t="s">
        <v>27</v>
      </c>
      <c r="F59" s="37">
        <v>4.84</v>
      </c>
      <c r="G59" s="38">
        <v>43.38</v>
      </c>
      <c r="H59" s="39">
        <f t="shared" si="27"/>
        <v>54.225000000000001</v>
      </c>
      <c r="I59" s="39">
        <f t="shared" si="28"/>
        <v>209.95920000000001</v>
      </c>
      <c r="J59" s="39">
        <f t="shared" si="29"/>
        <v>262.44900000000001</v>
      </c>
    </row>
    <row r="60" spans="1:10" ht="14.25" customHeight="1" x14ac:dyDescent="0.25">
      <c r="A60" s="35" t="s">
        <v>135</v>
      </c>
      <c r="B60" s="36" t="s">
        <v>136</v>
      </c>
      <c r="C60" s="35" t="s">
        <v>137</v>
      </c>
      <c r="D60" s="36" t="s">
        <v>6</v>
      </c>
      <c r="E60" s="36" t="s">
        <v>27</v>
      </c>
      <c r="F60" s="37">
        <v>4.4000000000000004</v>
      </c>
      <c r="G60" s="38">
        <v>137.88999999999999</v>
      </c>
      <c r="H60" s="39">
        <f t="shared" si="27"/>
        <v>172.36249999999998</v>
      </c>
      <c r="I60" s="39">
        <f t="shared" si="28"/>
        <v>606.71600000000001</v>
      </c>
      <c r="J60" s="39">
        <f t="shared" si="29"/>
        <v>758.39499999999998</v>
      </c>
    </row>
    <row r="61" spans="1:10" ht="14.25" customHeight="1" x14ac:dyDescent="0.25">
      <c r="A61" s="35" t="s">
        <v>138</v>
      </c>
      <c r="B61" s="36" t="s">
        <v>139</v>
      </c>
      <c r="C61" s="35" t="s">
        <v>140</v>
      </c>
      <c r="D61" s="36" t="s">
        <v>6</v>
      </c>
      <c r="E61" s="36" t="s">
        <v>94</v>
      </c>
      <c r="F61" s="37">
        <v>116.61</v>
      </c>
      <c r="G61" s="38">
        <v>14.31</v>
      </c>
      <c r="H61" s="39">
        <f t="shared" si="27"/>
        <v>17.887499999999999</v>
      </c>
      <c r="I61" s="39">
        <f t="shared" si="28"/>
        <v>1668.6891000000001</v>
      </c>
      <c r="J61" s="39">
        <f t="shared" si="29"/>
        <v>2085.861375</v>
      </c>
    </row>
    <row r="62" spans="1:10" ht="14.25" customHeight="1" x14ac:dyDescent="0.25">
      <c r="A62" s="35" t="s">
        <v>141</v>
      </c>
      <c r="B62" s="36" t="s">
        <v>102</v>
      </c>
      <c r="C62" s="35" t="s">
        <v>103</v>
      </c>
      <c r="D62" s="36" t="s">
        <v>6</v>
      </c>
      <c r="E62" s="36" t="s">
        <v>94</v>
      </c>
      <c r="F62" s="37">
        <v>83.78</v>
      </c>
      <c r="G62" s="38">
        <v>10.87</v>
      </c>
      <c r="H62" s="39">
        <f t="shared" si="27"/>
        <v>13.587499999999999</v>
      </c>
      <c r="I62" s="39">
        <f t="shared" si="28"/>
        <v>910.68859999999995</v>
      </c>
      <c r="J62" s="39">
        <f t="shared" si="29"/>
        <v>1138.3607499999998</v>
      </c>
    </row>
    <row r="63" spans="1:10" ht="14.25" customHeight="1" x14ac:dyDescent="0.25">
      <c r="A63" s="35" t="s">
        <v>142</v>
      </c>
      <c r="B63" s="36" t="s">
        <v>143</v>
      </c>
      <c r="C63" s="35" t="s">
        <v>144</v>
      </c>
      <c r="D63" s="36" t="s">
        <v>6</v>
      </c>
      <c r="E63" s="36" t="s">
        <v>94</v>
      </c>
      <c r="F63" s="37">
        <v>13.87</v>
      </c>
      <c r="G63" s="38">
        <v>9.9700000000000006</v>
      </c>
      <c r="H63" s="39">
        <f t="shared" si="27"/>
        <v>12.4625</v>
      </c>
      <c r="I63" s="39">
        <f t="shared" si="28"/>
        <v>138.28389999999999</v>
      </c>
      <c r="J63" s="39">
        <f t="shared" si="29"/>
        <v>172.85487499999999</v>
      </c>
    </row>
    <row r="64" spans="1:10" ht="14.25" customHeight="1" x14ac:dyDescent="0.25">
      <c r="A64" s="35" t="s">
        <v>145</v>
      </c>
      <c r="B64" s="36" t="s">
        <v>121</v>
      </c>
      <c r="C64" s="35" t="s">
        <v>122</v>
      </c>
      <c r="D64" s="36" t="s">
        <v>6</v>
      </c>
      <c r="E64" s="36" t="s">
        <v>94</v>
      </c>
      <c r="F64" s="37">
        <v>13.08</v>
      </c>
      <c r="G64" s="38">
        <v>20.94</v>
      </c>
      <c r="H64" s="39">
        <f t="shared" si="27"/>
        <v>26.175000000000001</v>
      </c>
      <c r="I64" s="39">
        <f t="shared" si="28"/>
        <v>273.89520000000005</v>
      </c>
      <c r="J64" s="39">
        <f t="shared" si="29"/>
        <v>342.36900000000003</v>
      </c>
    </row>
    <row r="65" spans="1:10" ht="14.25" customHeight="1" x14ac:dyDescent="0.25">
      <c r="A65" s="35" t="s">
        <v>146</v>
      </c>
      <c r="B65" s="36" t="s">
        <v>124</v>
      </c>
      <c r="C65" s="35" t="s">
        <v>125</v>
      </c>
      <c r="D65" s="36" t="s">
        <v>6</v>
      </c>
      <c r="E65" s="36" t="s">
        <v>61</v>
      </c>
      <c r="F65" s="37">
        <v>2.42</v>
      </c>
      <c r="G65" s="38">
        <v>798.61</v>
      </c>
      <c r="H65" s="39">
        <f t="shared" si="27"/>
        <v>998.26250000000005</v>
      </c>
      <c r="I65" s="39">
        <f t="shared" si="28"/>
        <v>1932.6361999999999</v>
      </c>
      <c r="J65" s="39">
        <f t="shared" si="29"/>
        <v>2415.7952500000001</v>
      </c>
    </row>
    <row r="66" spans="1:10" ht="14.25" customHeight="1" x14ac:dyDescent="0.25">
      <c r="A66" s="40" t="s">
        <v>147</v>
      </c>
      <c r="B66" s="48" t="s">
        <v>148</v>
      </c>
      <c r="C66" s="49"/>
      <c r="D66" s="49"/>
      <c r="E66" s="49"/>
      <c r="F66" s="49"/>
      <c r="G66" s="49"/>
      <c r="H66" s="50"/>
      <c r="I66" s="41">
        <f t="shared" ref="I66:J66" si="30">SUM(I67:I71)</f>
        <v>2548.4182000000001</v>
      </c>
      <c r="J66" s="41">
        <f t="shared" si="30"/>
        <v>3185.5227500000001</v>
      </c>
    </row>
    <row r="67" spans="1:10" ht="14.25" customHeight="1" x14ac:dyDescent="0.25">
      <c r="A67" s="35" t="s">
        <v>149</v>
      </c>
      <c r="B67" s="36" t="s">
        <v>129</v>
      </c>
      <c r="C67" s="35" t="s">
        <v>130</v>
      </c>
      <c r="D67" s="36" t="s">
        <v>6</v>
      </c>
      <c r="E67" s="36" t="s">
        <v>41</v>
      </c>
      <c r="F67" s="37">
        <v>17.5</v>
      </c>
      <c r="G67" s="38">
        <v>64.59</v>
      </c>
      <c r="H67" s="39">
        <f t="shared" ref="H67:H71" si="31">G67*1.25</f>
        <v>80.737500000000011</v>
      </c>
      <c r="I67" s="39">
        <f t="shared" ref="I67:I71" si="32">F67*G67</f>
        <v>1130.325</v>
      </c>
      <c r="J67" s="39">
        <f t="shared" ref="J67:J71" si="33">F67*H67</f>
        <v>1412.9062500000002</v>
      </c>
    </row>
    <row r="68" spans="1:10" ht="14.25" customHeight="1" x14ac:dyDescent="0.25">
      <c r="A68" s="35" t="s">
        <v>150</v>
      </c>
      <c r="B68" s="36" t="s">
        <v>86</v>
      </c>
      <c r="C68" s="35" t="s">
        <v>87</v>
      </c>
      <c r="D68" s="36" t="s">
        <v>6</v>
      </c>
      <c r="E68" s="36" t="s">
        <v>27</v>
      </c>
      <c r="F68" s="37">
        <v>1.25</v>
      </c>
      <c r="G68" s="38">
        <v>43.38</v>
      </c>
      <c r="H68" s="39">
        <f t="shared" si="31"/>
        <v>54.225000000000001</v>
      </c>
      <c r="I68" s="39">
        <f t="shared" si="32"/>
        <v>54.225000000000001</v>
      </c>
      <c r="J68" s="39">
        <f t="shared" si="33"/>
        <v>67.78125</v>
      </c>
    </row>
    <row r="69" spans="1:10" ht="14.25" customHeight="1" x14ac:dyDescent="0.25">
      <c r="A69" s="35" t="s">
        <v>151</v>
      </c>
      <c r="B69" s="36" t="s">
        <v>136</v>
      </c>
      <c r="C69" s="35" t="s">
        <v>137</v>
      </c>
      <c r="D69" s="36" t="s">
        <v>6</v>
      </c>
      <c r="E69" s="36" t="s">
        <v>27</v>
      </c>
      <c r="F69" s="37">
        <v>5</v>
      </c>
      <c r="G69" s="38">
        <v>137.88999999999999</v>
      </c>
      <c r="H69" s="39">
        <f t="shared" si="31"/>
        <v>172.36249999999998</v>
      </c>
      <c r="I69" s="39">
        <f t="shared" si="32"/>
        <v>689.44999999999993</v>
      </c>
      <c r="J69" s="39">
        <f t="shared" si="33"/>
        <v>861.81249999999989</v>
      </c>
    </row>
    <row r="70" spans="1:10" ht="14.25" customHeight="1" x14ac:dyDescent="0.25">
      <c r="A70" s="35" t="s">
        <v>152</v>
      </c>
      <c r="B70" s="36" t="s">
        <v>153</v>
      </c>
      <c r="C70" s="35" t="s">
        <v>154</v>
      </c>
      <c r="D70" s="36" t="s">
        <v>6</v>
      </c>
      <c r="E70" s="36" t="s">
        <v>94</v>
      </c>
      <c r="F70" s="37">
        <v>10.19</v>
      </c>
      <c r="G70" s="38">
        <v>16.809999999999999</v>
      </c>
      <c r="H70" s="39">
        <f t="shared" si="31"/>
        <v>21.012499999999999</v>
      </c>
      <c r="I70" s="39">
        <f t="shared" si="32"/>
        <v>171.29389999999998</v>
      </c>
      <c r="J70" s="39">
        <f t="shared" si="33"/>
        <v>214.11737499999998</v>
      </c>
    </row>
    <row r="71" spans="1:10" ht="14.25" customHeight="1" x14ac:dyDescent="0.25">
      <c r="A71" s="35" t="s">
        <v>155</v>
      </c>
      <c r="B71" s="36" t="s">
        <v>124</v>
      </c>
      <c r="C71" s="35" t="s">
        <v>125</v>
      </c>
      <c r="D71" s="36" t="s">
        <v>6</v>
      </c>
      <c r="E71" s="36" t="s">
        <v>61</v>
      </c>
      <c r="F71" s="37">
        <v>0.63</v>
      </c>
      <c r="G71" s="38">
        <v>798.61</v>
      </c>
      <c r="H71" s="39">
        <f t="shared" si="31"/>
        <v>998.26250000000005</v>
      </c>
      <c r="I71" s="39">
        <f t="shared" si="32"/>
        <v>503.12430000000001</v>
      </c>
      <c r="J71" s="39">
        <f t="shared" si="33"/>
        <v>628.90537500000005</v>
      </c>
    </row>
    <row r="72" spans="1:10" ht="14.25" customHeight="1" x14ac:dyDescent="0.25">
      <c r="A72" s="40" t="s">
        <v>156</v>
      </c>
      <c r="B72" s="48" t="s">
        <v>157</v>
      </c>
      <c r="C72" s="49"/>
      <c r="D72" s="49"/>
      <c r="E72" s="49"/>
      <c r="F72" s="49"/>
      <c r="G72" s="49"/>
      <c r="H72" s="50"/>
      <c r="I72" s="41">
        <f t="shared" ref="I72:J72" si="34">SUM(I73:I76)</f>
        <v>9335.2625999999982</v>
      </c>
      <c r="J72" s="41">
        <f t="shared" si="34"/>
        <v>11669.078249999999</v>
      </c>
    </row>
    <row r="73" spans="1:10" ht="14.25" customHeight="1" x14ac:dyDescent="0.25">
      <c r="A73" s="35" t="s">
        <v>158</v>
      </c>
      <c r="B73" s="36" t="s">
        <v>86</v>
      </c>
      <c r="C73" s="35" t="s">
        <v>87</v>
      </c>
      <c r="D73" s="36" t="s">
        <v>6</v>
      </c>
      <c r="E73" s="36" t="s">
        <v>27</v>
      </c>
      <c r="F73" s="37">
        <v>13.25</v>
      </c>
      <c r="G73" s="38">
        <v>43.38</v>
      </c>
      <c r="H73" s="39">
        <f t="shared" ref="H73:H76" si="35">G73*1.25</f>
        <v>54.225000000000001</v>
      </c>
      <c r="I73" s="39">
        <f t="shared" ref="I73:I76" si="36">F73*G73</f>
        <v>574.78500000000008</v>
      </c>
      <c r="J73" s="39">
        <f t="shared" ref="J73:J76" si="37">F73*H73</f>
        <v>718.48125000000005</v>
      </c>
    </row>
    <row r="74" spans="1:10" ht="14.25" customHeight="1" x14ac:dyDescent="0.25">
      <c r="A74" s="35" t="s">
        <v>159</v>
      </c>
      <c r="B74" s="36" t="s">
        <v>160</v>
      </c>
      <c r="C74" s="35" t="s">
        <v>161</v>
      </c>
      <c r="D74" s="36" t="s">
        <v>6</v>
      </c>
      <c r="E74" s="36" t="s">
        <v>27</v>
      </c>
      <c r="F74" s="37">
        <v>44.97</v>
      </c>
      <c r="G74" s="38">
        <v>102.96</v>
      </c>
      <c r="H74" s="39">
        <f t="shared" si="35"/>
        <v>128.69999999999999</v>
      </c>
      <c r="I74" s="39">
        <f t="shared" si="36"/>
        <v>4630.1111999999994</v>
      </c>
      <c r="J74" s="39">
        <f t="shared" si="37"/>
        <v>5787.6389999999992</v>
      </c>
    </row>
    <row r="75" spans="1:10" ht="14.25" customHeight="1" x14ac:dyDescent="0.25">
      <c r="A75" s="35" t="s">
        <v>162</v>
      </c>
      <c r="B75" s="36" t="s">
        <v>96</v>
      </c>
      <c r="C75" s="35" t="s">
        <v>97</v>
      </c>
      <c r="D75" s="36" t="s">
        <v>6</v>
      </c>
      <c r="E75" s="36" t="s">
        <v>94</v>
      </c>
      <c r="F75" s="37">
        <v>84.2</v>
      </c>
      <c r="G75" s="38">
        <v>14.53</v>
      </c>
      <c r="H75" s="39">
        <f t="shared" si="35"/>
        <v>18.162499999999998</v>
      </c>
      <c r="I75" s="39">
        <f t="shared" si="36"/>
        <v>1223.4259999999999</v>
      </c>
      <c r="J75" s="39">
        <f t="shared" si="37"/>
        <v>1529.2824999999998</v>
      </c>
    </row>
    <row r="76" spans="1:10" ht="14.25" customHeight="1" x14ac:dyDescent="0.25">
      <c r="A76" s="35" t="s">
        <v>163</v>
      </c>
      <c r="B76" s="36" t="s">
        <v>124</v>
      </c>
      <c r="C76" s="35" t="s">
        <v>125</v>
      </c>
      <c r="D76" s="36" t="s">
        <v>6</v>
      </c>
      <c r="E76" s="36" t="s">
        <v>61</v>
      </c>
      <c r="F76" s="37">
        <v>3.64</v>
      </c>
      <c r="G76" s="38">
        <v>798.61</v>
      </c>
      <c r="H76" s="39">
        <f t="shared" si="35"/>
        <v>998.26250000000005</v>
      </c>
      <c r="I76" s="39">
        <f t="shared" si="36"/>
        <v>2906.9404</v>
      </c>
      <c r="J76" s="39">
        <f t="shared" si="37"/>
        <v>3633.6755000000003</v>
      </c>
    </row>
    <row r="77" spans="1:10" ht="14.25" customHeight="1" x14ac:dyDescent="0.25">
      <c r="A77" s="33" t="s">
        <v>164</v>
      </c>
      <c r="B77" s="51" t="s">
        <v>165</v>
      </c>
      <c r="C77" s="49"/>
      <c r="D77" s="49"/>
      <c r="E77" s="49"/>
      <c r="F77" s="49"/>
      <c r="G77" s="49"/>
      <c r="H77" s="50"/>
      <c r="I77" s="34">
        <f t="shared" ref="I77:J77" si="38">I78+I84+I90+I92+I97+I104+I106</f>
        <v>300567.53739999997</v>
      </c>
      <c r="J77" s="34">
        <f t="shared" si="38"/>
        <v>375709.42724999995</v>
      </c>
    </row>
    <row r="78" spans="1:10" ht="14.25" customHeight="1" x14ac:dyDescent="0.25">
      <c r="A78" s="40" t="s">
        <v>166</v>
      </c>
      <c r="B78" s="48" t="s">
        <v>167</v>
      </c>
      <c r="C78" s="49"/>
      <c r="D78" s="49"/>
      <c r="E78" s="49"/>
      <c r="F78" s="49"/>
      <c r="G78" s="49"/>
      <c r="H78" s="50"/>
      <c r="I78" s="41">
        <f t="shared" ref="I78:J78" si="39">SUM(I79:I83)</f>
        <v>49030.761299999998</v>
      </c>
      <c r="J78" s="41">
        <f t="shared" si="39"/>
        <v>61288.451625000002</v>
      </c>
    </row>
    <row r="79" spans="1:10" ht="14.25" customHeight="1" x14ac:dyDescent="0.25">
      <c r="A79" s="35" t="s">
        <v>168</v>
      </c>
      <c r="B79" s="36" t="s">
        <v>169</v>
      </c>
      <c r="C79" s="35" t="s">
        <v>170</v>
      </c>
      <c r="D79" s="36" t="s">
        <v>6</v>
      </c>
      <c r="E79" s="36" t="s">
        <v>27</v>
      </c>
      <c r="F79" s="37">
        <v>333.34</v>
      </c>
      <c r="G79" s="38">
        <v>51.8</v>
      </c>
      <c r="H79" s="39">
        <f t="shared" ref="H79:H83" si="40">G79*1.25</f>
        <v>64.75</v>
      </c>
      <c r="I79" s="39">
        <f t="shared" ref="I79:I83" si="41">F79*G79</f>
        <v>17267.011999999999</v>
      </c>
      <c r="J79" s="39">
        <f t="shared" ref="J79:J83" si="42">F79*H79</f>
        <v>21583.764999999999</v>
      </c>
    </row>
    <row r="80" spans="1:10" ht="14.25" customHeight="1" x14ac:dyDescent="0.25">
      <c r="A80" s="35" t="s">
        <v>171</v>
      </c>
      <c r="B80" s="36" t="s">
        <v>172</v>
      </c>
      <c r="C80" s="35" t="s">
        <v>173</v>
      </c>
      <c r="D80" s="36" t="s">
        <v>6</v>
      </c>
      <c r="E80" s="36" t="s">
        <v>94</v>
      </c>
      <c r="F80" s="37">
        <v>839.33</v>
      </c>
      <c r="G80" s="38">
        <v>11</v>
      </c>
      <c r="H80" s="39">
        <f t="shared" si="40"/>
        <v>13.75</v>
      </c>
      <c r="I80" s="39">
        <f t="shared" si="41"/>
        <v>9232.630000000001</v>
      </c>
      <c r="J80" s="39">
        <f t="shared" si="42"/>
        <v>11540.7875</v>
      </c>
    </row>
    <row r="81" spans="1:10" ht="14.25" customHeight="1" x14ac:dyDescent="0.25">
      <c r="A81" s="35" t="s">
        <v>174</v>
      </c>
      <c r="B81" s="36" t="s">
        <v>175</v>
      </c>
      <c r="C81" s="35" t="s">
        <v>176</v>
      </c>
      <c r="D81" s="36" t="s">
        <v>6</v>
      </c>
      <c r="E81" s="36" t="s">
        <v>94</v>
      </c>
      <c r="F81" s="37">
        <v>312.88</v>
      </c>
      <c r="G81" s="38">
        <v>9.18</v>
      </c>
      <c r="H81" s="39">
        <f t="shared" si="40"/>
        <v>11.475</v>
      </c>
      <c r="I81" s="39">
        <f t="shared" si="41"/>
        <v>2872.2383999999997</v>
      </c>
      <c r="J81" s="39">
        <f t="shared" si="42"/>
        <v>3590.2979999999998</v>
      </c>
    </row>
    <row r="82" spans="1:10" ht="14.25" customHeight="1" x14ac:dyDescent="0.25">
      <c r="A82" s="35" t="s">
        <v>177</v>
      </c>
      <c r="B82" s="36" t="s">
        <v>178</v>
      </c>
      <c r="C82" s="35" t="s">
        <v>179</v>
      </c>
      <c r="D82" s="36" t="s">
        <v>6</v>
      </c>
      <c r="E82" s="36" t="s">
        <v>94</v>
      </c>
      <c r="F82" s="37">
        <v>450.22</v>
      </c>
      <c r="G82" s="38">
        <v>14.47</v>
      </c>
      <c r="H82" s="39">
        <f t="shared" si="40"/>
        <v>18.087500000000002</v>
      </c>
      <c r="I82" s="39">
        <f t="shared" si="41"/>
        <v>6514.6834000000008</v>
      </c>
      <c r="J82" s="39">
        <f t="shared" si="42"/>
        <v>8143.3542500000012</v>
      </c>
    </row>
    <row r="83" spans="1:10" ht="14.25" customHeight="1" x14ac:dyDescent="0.25">
      <c r="A83" s="35" t="s">
        <v>180</v>
      </c>
      <c r="B83" s="36" t="s">
        <v>181</v>
      </c>
      <c r="C83" s="35" t="s">
        <v>182</v>
      </c>
      <c r="D83" s="36" t="s">
        <v>6</v>
      </c>
      <c r="E83" s="36" t="s">
        <v>61</v>
      </c>
      <c r="F83" s="37">
        <v>18.25</v>
      </c>
      <c r="G83" s="38">
        <v>720.23</v>
      </c>
      <c r="H83" s="39">
        <f t="shared" si="40"/>
        <v>900.28750000000002</v>
      </c>
      <c r="I83" s="39">
        <f t="shared" si="41"/>
        <v>13144.1975</v>
      </c>
      <c r="J83" s="39">
        <f t="shared" si="42"/>
        <v>16430.246875000001</v>
      </c>
    </row>
    <row r="84" spans="1:10" ht="14.25" customHeight="1" x14ac:dyDescent="0.25">
      <c r="A84" s="40" t="s">
        <v>183</v>
      </c>
      <c r="B84" s="48" t="s">
        <v>184</v>
      </c>
      <c r="C84" s="49"/>
      <c r="D84" s="49"/>
      <c r="E84" s="49"/>
      <c r="F84" s="49"/>
      <c r="G84" s="49"/>
      <c r="H84" s="50"/>
      <c r="I84" s="41">
        <f t="shared" ref="I84:J84" si="43">SUM(I85:I89)</f>
        <v>49336.112400000005</v>
      </c>
      <c r="J84" s="41">
        <f t="shared" si="43"/>
        <v>61670.140500000009</v>
      </c>
    </row>
    <row r="85" spans="1:10" ht="14.25" customHeight="1" x14ac:dyDescent="0.25">
      <c r="A85" s="35" t="s">
        <v>185</v>
      </c>
      <c r="B85" s="36" t="s">
        <v>169</v>
      </c>
      <c r="C85" s="35" t="s">
        <v>170</v>
      </c>
      <c r="D85" s="36" t="s">
        <v>6</v>
      </c>
      <c r="E85" s="36" t="s">
        <v>27</v>
      </c>
      <c r="F85" s="37">
        <v>344.1</v>
      </c>
      <c r="G85" s="38">
        <v>51.8</v>
      </c>
      <c r="H85" s="39">
        <f t="shared" ref="H85:H89" si="44">G85*1.25</f>
        <v>64.75</v>
      </c>
      <c r="I85" s="39">
        <f t="shared" ref="I85:I89" si="45">F85*G85</f>
        <v>17824.38</v>
      </c>
      <c r="J85" s="39">
        <f t="shared" ref="J85:J89" si="46">F85*H85</f>
        <v>22280.475000000002</v>
      </c>
    </row>
    <row r="86" spans="1:10" ht="14.25" customHeight="1" x14ac:dyDescent="0.25">
      <c r="A86" s="35" t="s">
        <v>186</v>
      </c>
      <c r="B86" s="36" t="s">
        <v>187</v>
      </c>
      <c r="C86" s="35" t="s">
        <v>188</v>
      </c>
      <c r="D86" s="36" t="s">
        <v>6</v>
      </c>
      <c r="E86" s="36" t="s">
        <v>94</v>
      </c>
      <c r="F86" s="37">
        <v>675.91</v>
      </c>
      <c r="G86" s="38">
        <v>12.42</v>
      </c>
      <c r="H86" s="39">
        <f t="shared" si="44"/>
        <v>15.525</v>
      </c>
      <c r="I86" s="39">
        <f t="shared" si="45"/>
        <v>8394.8022000000001</v>
      </c>
      <c r="J86" s="39">
        <f t="shared" si="46"/>
        <v>10493.50275</v>
      </c>
    </row>
    <row r="87" spans="1:10" ht="14.25" customHeight="1" x14ac:dyDescent="0.25">
      <c r="A87" s="35" t="s">
        <v>189</v>
      </c>
      <c r="B87" s="36" t="s">
        <v>172</v>
      </c>
      <c r="C87" s="35" t="s">
        <v>173</v>
      </c>
      <c r="D87" s="36" t="s">
        <v>6</v>
      </c>
      <c r="E87" s="36" t="s">
        <v>94</v>
      </c>
      <c r="F87" s="37">
        <v>9.64</v>
      </c>
      <c r="G87" s="38">
        <v>11</v>
      </c>
      <c r="H87" s="39">
        <f t="shared" si="44"/>
        <v>13.75</v>
      </c>
      <c r="I87" s="39">
        <f t="shared" si="45"/>
        <v>106.04</v>
      </c>
      <c r="J87" s="39">
        <f t="shared" si="46"/>
        <v>132.55000000000001</v>
      </c>
    </row>
    <row r="88" spans="1:10" ht="14.25" customHeight="1" x14ac:dyDescent="0.25">
      <c r="A88" s="35" t="s">
        <v>190</v>
      </c>
      <c r="B88" s="36" t="s">
        <v>178</v>
      </c>
      <c r="C88" s="35" t="s">
        <v>179</v>
      </c>
      <c r="D88" s="36" t="s">
        <v>6</v>
      </c>
      <c r="E88" s="36" t="s">
        <v>94</v>
      </c>
      <c r="F88" s="37">
        <v>365.31</v>
      </c>
      <c r="G88" s="38">
        <v>14.47</v>
      </c>
      <c r="H88" s="39">
        <f t="shared" si="44"/>
        <v>18.087500000000002</v>
      </c>
      <c r="I88" s="39">
        <f t="shared" si="45"/>
        <v>5286.0357000000004</v>
      </c>
      <c r="J88" s="39">
        <f t="shared" si="46"/>
        <v>6607.5446250000005</v>
      </c>
    </row>
    <row r="89" spans="1:10" ht="14.25" customHeight="1" x14ac:dyDescent="0.25">
      <c r="A89" s="35" t="s">
        <v>191</v>
      </c>
      <c r="B89" s="36" t="s">
        <v>192</v>
      </c>
      <c r="C89" s="35" t="s">
        <v>193</v>
      </c>
      <c r="D89" s="36" t="s">
        <v>6</v>
      </c>
      <c r="E89" s="36" t="s">
        <v>61</v>
      </c>
      <c r="F89" s="37">
        <v>24.55</v>
      </c>
      <c r="G89" s="38">
        <v>721.99</v>
      </c>
      <c r="H89" s="39">
        <f t="shared" si="44"/>
        <v>902.48749999999995</v>
      </c>
      <c r="I89" s="39">
        <f t="shared" si="45"/>
        <v>17724.854500000001</v>
      </c>
      <c r="J89" s="39">
        <f t="shared" si="46"/>
        <v>22156.068124999998</v>
      </c>
    </row>
    <row r="90" spans="1:10" ht="14.25" customHeight="1" x14ac:dyDescent="0.25">
      <c r="A90" s="40" t="s">
        <v>194</v>
      </c>
      <c r="B90" s="48" t="s">
        <v>195</v>
      </c>
      <c r="C90" s="49"/>
      <c r="D90" s="49"/>
      <c r="E90" s="49"/>
      <c r="F90" s="49"/>
      <c r="G90" s="49"/>
      <c r="H90" s="50"/>
      <c r="I90" s="41">
        <f t="shared" ref="I90:J90" si="47">SUM(I91)</f>
        <v>3877.5088000000001</v>
      </c>
      <c r="J90" s="41">
        <f t="shared" si="47"/>
        <v>4846.8859999999995</v>
      </c>
    </row>
    <row r="91" spans="1:10" ht="14.25" customHeight="1" x14ac:dyDescent="0.25">
      <c r="A91" s="35" t="s">
        <v>196</v>
      </c>
      <c r="B91" s="36" t="s">
        <v>197</v>
      </c>
      <c r="C91" s="35" t="s">
        <v>198</v>
      </c>
      <c r="D91" s="36" t="s">
        <v>6</v>
      </c>
      <c r="E91" s="36" t="s">
        <v>41</v>
      </c>
      <c r="F91" s="37">
        <v>124.12</v>
      </c>
      <c r="G91" s="38">
        <v>31.24</v>
      </c>
      <c r="H91" s="39">
        <f>G91*1.25</f>
        <v>39.049999999999997</v>
      </c>
      <c r="I91" s="39">
        <f>F91*G91</f>
        <v>3877.5088000000001</v>
      </c>
      <c r="J91" s="39">
        <f>F91*H91</f>
        <v>4846.8859999999995</v>
      </c>
    </row>
    <row r="92" spans="1:10" ht="14.25" customHeight="1" x14ac:dyDescent="0.25">
      <c r="A92" s="40" t="s">
        <v>199</v>
      </c>
      <c r="B92" s="48" t="s">
        <v>200</v>
      </c>
      <c r="C92" s="49"/>
      <c r="D92" s="49"/>
      <c r="E92" s="49"/>
      <c r="F92" s="49"/>
      <c r="G92" s="49"/>
      <c r="H92" s="50"/>
      <c r="I92" s="41">
        <f t="shared" ref="I92:J92" si="48">SUM(I93:I96)</f>
        <v>2222.9214000000002</v>
      </c>
      <c r="J92" s="41">
        <f t="shared" si="48"/>
        <v>2778.65175</v>
      </c>
    </row>
    <row r="93" spans="1:10" ht="14.25" customHeight="1" x14ac:dyDescent="0.25">
      <c r="A93" s="35" t="s">
        <v>201</v>
      </c>
      <c r="B93" s="36" t="s">
        <v>169</v>
      </c>
      <c r="C93" s="35" t="s">
        <v>170</v>
      </c>
      <c r="D93" s="36" t="s">
        <v>6</v>
      </c>
      <c r="E93" s="36" t="s">
        <v>27</v>
      </c>
      <c r="F93" s="37">
        <v>18</v>
      </c>
      <c r="G93" s="38">
        <v>51.8</v>
      </c>
      <c r="H93" s="39">
        <f t="shared" ref="H93:H96" si="49">G93*1.25</f>
        <v>64.75</v>
      </c>
      <c r="I93" s="39">
        <f t="shared" ref="I93:I96" si="50">F93*G93</f>
        <v>932.4</v>
      </c>
      <c r="J93" s="39">
        <f t="shared" ref="J93:J96" si="51">F93*H93</f>
        <v>1165.5</v>
      </c>
    </row>
    <row r="94" spans="1:10" ht="14.25" customHeight="1" x14ac:dyDescent="0.25">
      <c r="A94" s="35" t="s">
        <v>202</v>
      </c>
      <c r="B94" s="36" t="s">
        <v>187</v>
      </c>
      <c r="C94" s="35" t="s">
        <v>188</v>
      </c>
      <c r="D94" s="36" t="s">
        <v>6</v>
      </c>
      <c r="E94" s="36" t="s">
        <v>94</v>
      </c>
      <c r="F94" s="37">
        <v>43.92</v>
      </c>
      <c r="G94" s="38">
        <v>12.42</v>
      </c>
      <c r="H94" s="39">
        <f t="shared" si="49"/>
        <v>15.525</v>
      </c>
      <c r="I94" s="39">
        <f t="shared" si="50"/>
        <v>545.4864</v>
      </c>
      <c r="J94" s="39">
        <f t="shared" si="51"/>
        <v>681.85800000000006</v>
      </c>
    </row>
    <row r="95" spans="1:10" ht="14.25" customHeight="1" x14ac:dyDescent="0.25">
      <c r="A95" s="35" t="s">
        <v>203</v>
      </c>
      <c r="B95" s="36" t="s">
        <v>178</v>
      </c>
      <c r="C95" s="35" t="s">
        <v>179</v>
      </c>
      <c r="D95" s="36" t="s">
        <v>6</v>
      </c>
      <c r="E95" s="36" t="s">
        <v>94</v>
      </c>
      <c r="F95" s="37">
        <v>13.66</v>
      </c>
      <c r="G95" s="38">
        <v>14.47</v>
      </c>
      <c r="H95" s="39">
        <f t="shared" si="49"/>
        <v>18.087500000000002</v>
      </c>
      <c r="I95" s="39">
        <f t="shared" si="50"/>
        <v>197.6602</v>
      </c>
      <c r="J95" s="39">
        <f t="shared" si="51"/>
        <v>247.07525000000004</v>
      </c>
    </row>
    <row r="96" spans="1:10" ht="14.25" customHeight="1" x14ac:dyDescent="0.25">
      <c r="A96" s="35" t="s">
        <v>204</v>
      </c>
      <c r="B96" s="36" t="s">
        <v>181</v>
      </c>
      <c r="C96" s="35" t="s">
        <v>182</v>
      </c>
      <c r="D96" s="36" t="s">
        <v>6</v>
      </c>
      <c r="E96" s="36" t="s">
        <v>61</v>
      </c>
      <c r="F96" s="37">
        <v>0.76</v>
      </c>
      <c r="G96" s="38">
        <v>720.23</v>
      </c>
      <c r="H96" s="39">
        <f t="shared" si="49"/>
        <v>900.28750000000002</v>
      </c>
      <c r="I96" s="39">
        <f t="shared" si="50"/>
        <v>547.37480000000005</v>
      </c>
      <c r="J96" s="39">
        <f t="shared" si="51"/>
        <v>684.21850000000006</v>
      </c>
    </row>
    <row r="97" spans="1:10" ht="14.25" customHeight="1" x14ac:dyDescent="0.25">
      <c r="A97" s="40" t="s">
        <v>205</v>
      </c>
      <c r="B97" s="48" t="s">
        <v>206</v>
      </c>
      <c r="C97" s="49"/>
      <c r="D97" s="49"/>
      <c r="E97" s="49"/>
      <c r="F97" s="49"/>
      <c r="G97" s="49"/>
      <c r="H97" s="50"/>
      <c r="I97" s="41">
        <f t="shared" ref="I97:J97" si="52">SUM(I98:I103)</f>
        <v>2885.8534999999997</v>
      </c>
      <c r="J97" s="41">
        <f t="shared" si="52"/>
        <v>3607.316875</v>
      </c>
    </row>
    <row r="98" spans="1:10" ht="14.25" customHeight="1" x14ac:dyDescent="0.25">
      <c r="A98" s="35" t="s">
        <v>207</v>
      </c>
      <c r="B98" s="36" t="s">
        <v>169</v>
      </c>
      <c r="C98" s="35" t="s">
        <v>170</v>
      </c>
      <c r="D98" s="36" t="s">
        <v>6</v>
      </c>
      <c r="E98" s="36" t="s">
        <v>27</v>
      </c>
      <c r="F98" s="37">
        <v>19.239999999999998</v>
      </c>
      <c r="G98" s="38">
        <v>51.8</v>
      </c>
      <c r="H98" s="39">
        <f t="shared" ref="H98:H103" si="53">G98*1.25</f>
        <v>64.75</v>
      </c>
      <c r="I98" s="39">
        <f t="shared" ref="I98:I103" si="54">F98*G98</f>
        <v>996.63199999999983</v>
      </c>
      <c r="J98" s="39">
        <f t="shared" ref="J98:J103" si="55">F98*H98</f>
        <v>1245.79</v>
      </c>
    </row>
    <row r="99" spans="1:10" ht="14.25" customHeight="1" x14ac:dyDescent="0.25">
      <c r="A99" s="35" t="s">
        <v>208</v>
      </c>
      <c r="B99" s="36" t="s">
        <v>209</v>
      </c>
      <c r="C99" s="35" t="s">
        <v>210</v>
      </c>
      <c r="D99" s="36" t="s">
        <v>6</v>
      </c>
      <c r="E99" s="36" t="s">
        <v>94</v>
      </c>
      <c r="F99" s="37">
        <v>15.26</v>
      </c>
      <c r="G99" s="38">
        <v>13.41</v>
      </c>
      <c r="H99" s="39">
        <f t="shared" si="53"/>
        <v>16.762499999999999</v>
      </c>
      <c r="I99" s="39">
        <f t="shared" si="54"/>
        <v>204.63659999999999</v>
      </c>
      <c r="J99" s="39">
        <f t="shared" si="55"/>
        <v>255.79575</v>
      </c>
    </row>
    <row r="100" spans="1:10" ht="14.25" customHeight="1" x14ac:dyDescent="0.25">
      <c r="A100" s="35" t="s">
        <v>211</v>
      </c>
      <c r="B100" s="36" t="s">
        <v>187</v>
      </c>
      <c r="C100" s="35" t="s">
        <v>188</v>
      </c>
      <c r="D100" s="36" t="s">
        <v>6</v>
      </c>
      <c r="E100" s="36" t="s">
        <v>94</v>
      </c>
      <c r="F100" s="37">
        <v>19.45</v>
      </c>
      <c r="G100" s="38">
        <v>12.42</v>
      </c>
      <c r="H100" s="39">
        <f t="shared" si="53"/>
        <v>15.525</v>
      </c>
      <c r="I100" s="39">
        <f t="shared" si="54"/>
        <v>241.56899999999999</v>
      </c>
      <c r="J100" s="39">
        <f t="shared" si="55"/>
        <v>301.96125000000001</v>
      </c>
    </row>
    <row r="101" spans="1:10" ht="14.25" customHeight="1" x14ac:dyDescent="0.25">
      <c r="A101" s="35" t="s">
        <v>212</v>
      </c>
      <c r="B101" s="36" t="s">
        <v>172</v>
      </c>
      <c r="C101" s="35" t="s">
        <v>173</v>
      </c>
      <c r="D101" s="36" t="s">
        <v>6</v>
      </c>
      <c r="E101" s="36" t="s">
        <v>94</v>
      </c>
      <c r="F101" s="37">
        <v>28.01</v>
      </c>
      <c r="G101" s="38">
        <v>11</v>
      </c>
      <c r="H101" s="39">
        <f t="shared" si="53"/>
        <v>13.75</v>
      </c>
      <c r="I101" s="39">
        <f t="shared" si="54"/>
        <v>308.11</v>
      </c>
      <c r="J101" s="39">
        <f t="shared" si="55"/>
        <v>385.13750000000005</v>
      </c>
    </row>
    <row r="102" spans="1:10" ht="14.25" customHeight="1" x14ac:dyDescent="0.25">
      <c r="A102" s="35" t="s">
        <v>213</v>
      </c>
      <c r="B102" s="36" t="s">
        <v>178</v>
      </c>
      <c r="C102" s="35" t="s">
        <v>179</v>
      </c>
      <c r="D102" s="36" t="s">
        <v>6</v>
      </c>
      <c r="E102" s="36" t="s">
        <v>94</v>
      </c>
      <c r="F102" s="37">
        <v>17.059999999999999</v>
      </c>
      <c r="G102" s="38">
        <v>14.47</v>
      </c>
      <c r="H102" s="39">
        <f t="shared" si="53"/>
        <v>18.087500000000002</v>
      </c>
      <c r="I102" s="39">
        <f t="shared" si="54"/>
        <v>246.85819999999998</v>
      </c>
      <c r="J102" s="39">
        <f t="shared" si="55"/>
        <v>308.57274999999998</v>
      </c>
    </row>
    <row r="103" spans="1:10" ht="14.25" customHeight="1" x14ac:dyDescent="0.25">
      <c r="A103" s="35" t="s">
        <v>214</v>
      </c>
      <c r="B103" s="36" t="s">
        <v>192</v>
      </c>
      <c r="C103" s="35" t="s">
        <v>193</v>
      </c>
      <c r="D103" s="36" t="s">
        <v>6</v>
      </c>
      <c r="E103" s="36" t="s">
        <v>61</v>
      </c>
      <c r="F103" s="37">
        <v>1.23</v>
      </c>
      <c r="G103" s="38">
        <v>721.99</v>
      </c>
      <c r="H103" s="39">
        <f t="shared" si="53"/>
        <v>902.48749999999995</v>
      </c>
      <c r="I103" s="39">
        <f t="shared" si="54"/>
        <v>888.04769999999996</v>
      </c>
      <c r="J103" s="39">
        <f t="shared" si="55"/>
        <v>1110.0596249999999</v>
      </c>
    </row>
    <row r="104" spans="1:10" ht="14.25" customHeight="1" x14ac:dyDescent="0.25">
      <c r="A104" s="40" t="s">
        <v>215</v>
      </c>
      <c r="B104" s="48" t="s">
        <v>216</v>
      </c>
      <c r="C104" s="49"/>
      <c r="D104" s="49"/>
      <c r="E104" s="49"/>
      <c r="F104" s="49"/>
      <c r="G104" s="49"/>
      <c r="H104" s="50"/>
      <c r="I104" s="41">
        <f t="shared" ref="I104:J104" si="56">SUM(I105)</f>
        <v>115253.46</v>
      </c>
      <c r="J104" s="41">
        <f t="shared" si="56"/>
        <v>144066.81987499999</v>
      </c>
    </row>
    <row r="105" spans="1:10" ht="14.25" customHeight="1" x14ac:dyDescent="0.25">
      <c r="A105" s="35" t="s">
        <v>217</v>
      </c>
      <c r="B105" s="36" t="s">
        <v>218</v>
      </c>
      <c r="C105" s="35" t="s">
        <v>219</v>
      </c>
      <c r="D105" s="36" t="s">
        <v>10</v>
      </c>
      <c r="E105" s="36" t="s">
        <v>94</v>
      </c>
      <c r="F105" s="37">
        <v>9693.31</v>
      </c>
      <c r="G105" s="38">
        <v>11.89</v>
      </c>
      <c r="H105" s="39">
        <f>G105*1.25</f>
        <v>14.862500000000001</v>
      </c>
      <c r="I105" s="39">
        <v>115253.46</v>
      </c>
      <c r="J105" s="39">
        <f>F105*H105</f>
        <v>144066.81987499999</v>
      </c>
    </row>
    <row r="106" spans="1:10" ht="14.25" customHeight="1" x14ac:dyDescent="0.25">
      <c r="A106" s="40" t="s">
        <v>220</v>
      </c>
      <c r="B106" s="48" t="s">
        <v>221</v>
      </c>
      <c r="C106" s="49"/>
      <c r="D106" s="49"/>
      <c r="E106" s="49"/>
      <c r="F106" s="49"/>
      <c r="G106" s="49"/>
      <c r="H106" s="50"/>
      <c r="I106" s="41">
        <f t="shared" ref="I106:J106" si="57">I107+I112</f>
        <v>77960.92</v>
      </c>
      <c r="J106" s="41">
        <f t="shared" si="57"/>
        <v>97451.16062499999</v>
      </c>
    </row>
    <row r="107" spans="1:10" ht="14.25" customHeight="1" x14ac:dyDescent="0.25">
      <c r="A107" s="40" t="s">
        <v>222</v>
      </c>
      <c r="B107" s="48" t="s">
        <v>223</v>
      </c>
      <c r="C107" s="49"/>
      <c r="D107" s="49"/>
      <c r="E107" s="49"/>
      <c r="F107" s="49"/>
      <c r="G107" s="49"/>
      <c r="H107" s="50"/>
      <c r="I107" s="42">
        <f t="shared" ref="I107:J107" si="58">SUM(I108:I111)</f>
        <v>58831.040000000001</v>
      </c>
      <c r="J107" s="42">
        <f t="shared" si="58"/>
        <v>73538.805374999996</v>
      </c>
    </row>
    <row r="108" spans="1:10" ht="14.25" customHeight="1" x14ac:dyDescent="0.25">
      <c r="A108" s="35" t="s">
        <v>224</v>
      </c>
      <c r="B108" s="36" t="s">
        <v>225</v>
      </c>
      <c r="C108" s="35" t="s">
        <v>226</v>
      </c>
      <c r="D108" s="36" t="s">
        <v>6</v>
      </c>
      <c r="E108" s="36" t="s">
        <v>27</v>
      </c>
      <c r="F108" s="37">
        <v>783.72</v>
      </c>
      <c r="G108" s="38">
        <v>3.58</v>
      </c>
      <c r="H108" s="39">
        <f t="shared" ref="H108:H111" si="59">G108*1.25</f>
        <v>4.4749999999999996</v>
      </c>
      <c r="I108" s="39">
        <v>2805.72</v>
      </c>
      <c r="J108" s="39">
        <f t="shared" ref="J108:J111" si="60">F108*H108</f>
        <v>3507.1469999999999</v>
      </c>
    </row>
    <row r="109" spans="1:10" ht="14.25" customHeight="1" x14ac:dyDescent="0.25">
      <c r="A109" s="35" t="s">
        <v>227</v>
      </c>
      <c r="B109" s="36" t="s">
        <v>228</v>
      </c>
      <c r="C109" s="35" t="s">
        <v>229</v>
      </c>
      <c r="D109" s="36" t="s">
        <v>6</v>
      </c>
      <c r="E109" s="36" t="s">
        <v>61</v>
      </c>
      <c r="F109" s="37">
        <v>39.19</v>
      </c>
      <c r="G109" s="38">
        <v>257.52999999999997</v>
      </c>
      <c r="H109" s="39">
        <f t="shared" si="59"/>
        <v>321.91249999999997</v>
      </c>
      <c r="I109" s="39">
        <v>10092.6</v>
      </c>
      <c r="J109" s="39">
        <f t="shared" si="60"/>
        <v>12615.750874999998</v>
      </c>
    </row>
    <row r="110" spans="1:10" ht="14.25" customHeight="1" x14ac:dyDescent="0.25">
      <c r="A110" s="35" t="s">
        <v>230</v>
      </c>
      <c r="B110" s="36" t="s">
        <v>231</v>
      </c>
      <c r="C110" s="35" t="s">
        <v>232</v>
      </c>
      <c r="D110" s="36" t="s">
        <v>6</v>
      </c>
      <c r="E110" s="36" t="s">
        <v>27</v>
      </c>
      <c r="F110" s="37">
        <v>783.72</v>
      </c>
      <c r="G110" s="38">
        <v>2.7</v>
      </c>
      <c r="H110" s="39">
        <f t="shared" si="59"/>
        <v>3.375</v>
      </c>
      <c r="I110" s="39">
        <v>2116.04</v>
      </c>
      <c r="J110" s="39">
        <f t="shared" si="60"/>
        <v>2645.0550000000003</v>
      </c>
    </row>
    <row r="111" spans="1:10" ht="14.25" customHeight="1" x14ac:dyDescent="0.25">
      <c r="A111" s="35" t="s">
        <v>233</v>
      </c>
      <c r="B111" s="36" t="s">
        <v>234</v>
      </c>
      <c r="C111" s="35" t="s">
        <v>235</v>
      </c>
      <c r="D111" s="36" t="s">
        <v>6</v>
      </c>
      <c r="E111" s="36" t="s">
        <v>61</v>
      </c>
      <c r="F111" s="37">
        <v>54.86</v>
      </c>
      <c r="G111" s="38">
        <v>798.7</v>
      </c>
      <c r="H111" s="39">
        <f t="shared" si="59"/>
        <v>998.375</v>
      </c>
      <c r="I111" s="39">
        <v>43816.68</v>
      </c>
      <c r="J111" s="39">
        <f t="shared" si="60"/>
        <v>54770.852500000001</v>
      </c>
    </row>
    <row r="112" spans="1:10" ht="14.25" customHeight="1" x14ac:dyDescent="0.25">
      <c r="A112" s="40" t="s">
        <v>236</v>
      </c>
      <c r="B112" s="48" t="s">
        <v>237</v>
      </c>
      <c r="C112" s="49"/>
      <c r="D112" s="49"/>
      <c r="E112" s="49"/>
      <c r="F112" s="49"/>
      <c r="G112" s="49"/>
      <c r="H112" s="50"/>
      <c r="I112" s="42">
        <f t="shared" ref="I112:J112" si="61">SUM(I113:I116)</f>
        <v>19129.879999999997</v>
      </c>
      <c r="J112" s="42">
        <f t="shared" si="61"/>
        <v>23912.355249999997</v>
      </c>
    </row>
    <row r="113" spans="1:10" ht="14.25" customHeight="1" x14ac:dyDescent="0.25">
      <c r="A113" s="35" t="s">
        <v>238</v>
      </c>
      <c r="B113" s="36" t="s">
        <v>225</v>
      </c>
      <c r="C113" s="35" t="s">
        <v>226</v>
      </c>
      <c r="D113" s="36" t="s">
        <v>6</v>
      </c>
      <c r="E113" s="36" t="s">
        <v>27</v>
      </c>
      <c r="F113" s="37">
        <v>254.8</v>
      </c>
      <c r="G113" s="38">
        <v>3.58</v>
      </c>
      <c r="H113" s="39">
        <f t="shared" ref="H113:H116" si="62">G113*1.25</f>
        <v>4.4749999999999996</v>
      </c>
      <c r="I113" s="39">
        <v>912.18</v>
      </c>
      <c r="J113" s="39">
        <f t="shared" ref="J113:J116" si="63">F113*H113</f>
        <v>1140.23</v>
      </c>
    </row>
    <row r="114" spans="1:10" ht="14.25" customHeight="1" x14ac:dyDescent="0.25">
      <c r="A114" s="35" t="s">
        <v>239</v>
      </c>
      <c r="B114" s="36" t="s">
        <v>228</v>
      </c>
      <c r="C114" s="35" t="s">
        <v>229</v>
      </c>
      <c r="D114" s="36" t="s">
        <v>6</v>
      </c>
      <c r="E114" s="36" t="s">
        <v>61</v>
      </c>
      <c r="F114" s="37">
        <v>12.74</v>
      </c>
      <c r="G114" s="38">
        <v>257.52999999999997</v>
      </c>
      <c r="H114" s="39">
        <f t="shared" si="62"/>
        <v>321.91249999999997</v>
      </c>
      <c r="I114" s="39">
        <v>3280.93</v>
      </c>
      <c r="J114" s="39">
        <f t="shared" si="63"/>
        <v>4101.16525</v>
      </c>
    </row>
    <row r="115" spans="1:10" ht="14.25" customHeight="1" x14ac:dyDescent="0.25">
      <c r="A115" s="35" t="s">
        <v>240</v>
      </c>
      <c r="B115" s="36" t="s">
        <v>231</v>
      </c>
      <c r="C115" s="35" t="s">
        <v>232</v>
      </c>
      <c r="D115" s="36" t="s">
        <v>6</v>
      </c>
      <c r="E115" s="36" t="s">
        <v>27</v>
      </c>
      <c r="F115" s="37">
        <v>254.8</v>
      </c>
      <c r="G115" s="38">
        <v>2.7</v>
      </c>
      <c r="H115" s="39">
        <f t="shared" si="62"/>
        <v>3.375</v>
      </c>
      <c r="I115" s="39">
        <v>687.96</v>
      </c>
      <c r="J115" s="39">
        <f t="shared" si="63"/>
        <v>859.95</v>
      </c>
    </row>
    <row r="116" spans="1:10" ht="14.25" customHeight="1" x14ac:dyDescent="0.25">
      <c r="A116" s="35" t="s">
        <v>241</v>
      </c>
      <c r="B116" s="36" t="s">
        <v>234</v>
      </c>
      <c r="C116" s="35" t="s">
        <v>235</v>
      </c>
      <c r="D116" s="36" t="s">
        <v>6</v>
      </c>
      <c r="E116" s="36" t="s">
        <v>61</v>
      </c>
      <c r="F116" s="37">
        <v>17.84</v>
      </c>
      <c r="G116" s="38">
        <v>798.7</v>
      </c>
      <c r="H116" s="39">
        <f t="shared" si="62"/>
        <v>998.375</v>
      </c>
      <c r="I116" s="39">
        <v>14248.81</v>
      </c>
      <c r="J116" s="39">
        <f t="shared" si="63"/>
        <v>17811.009999999998</v>
      </c>
    </row>
    <row r="117" spans="1:10" ht="14.25" customHeight="1" x14ac:dyDescent="0.25">
      <c r="A117" s="33" t="s">
        <v>242</v>
      </c>
      <c r="B117" s="51" t="s">
        <v>243</v>
      </c>
      <c r="C117" s="49"/>
      <c r="D117" s="49"/>
      <c r="E117" s="49"/>
      <c r="F117" s="49"/>
      <c r="G117" s="49"/>
      <c r="H117" s="50"/>
      <c r="I117" s="34">
        <f t="shared" ref="I117:J117" si="64">I118+I120+I126+I128</f>
        <v>206155.78</v>
      </c>
      <c r="J117" s="34">
        <f t="shared" si="64"/>
        <v>257694.70437499997</v>
      </c>
    </row>
    <row r="118" spans="1:10" ht="14.25" customHeight="1" x14ac:dyDescent="0.25">
      <c r="A118" s="40" t="s">
        <v>244</v>
      </c>
      <c r="B118" s="48" t="s">
        <v>245</v>
      </c>
      <c r="C118" s="49"/>
      <c r="D118" s="49"/>
      <c r="E118" s="49"/>
      <c r="F118" s="49"/>
      <c r="G118" s="49"/>
      <c r="H118" s="50"/>
      <c r="I118" s="41">
        <f t="shared" ref="I118:J118" si="65">SUM(I119)</f>
        <v>1460.1</v>
      </c>
      <c r="J118" s="41">
        <f t="shared" si="65"/>
        <v>1825.1200000000001</v>
      </c>
    </row>
    <row r="119" spans="1:10" ht="14.25" customHeight="1" x14ac:dyDescent="0.25">
      <c r="A119" s="35" t="s">
        <v>246</v>
      </c>
      <c r="B119" s="36" t="s">
        <v>247</v>
      </c>
      <c r="C119" s="35" t="s">
        <v>248</v>
      </c>
      <c r="D119" s="36" t="s">
        <v>6</v>
      </c>
      <c r="E119" s="36" t="s">
        <v>27</v>
      </c>
      <c r="F119" s="37">
        <v>6.1</v>
      </c>
      <c r="G119" s="38">
        <v>239.36</v>
      </c>
      <c r="H119" s="39">
        <f>G119*1.25</f>
        <v>299.20000000000005</v>
      </c>
      <c r="I119" s="39">
        <v>1460.1</v>
      </c>
      <c r="J119" s="39">
        <f>F119*H119</f>
        <v>1825.1200000000001</v>
      </c>
    </row>
    <row r="120" spans="1:10" ht="14.25" customHeight="1" x14ac:dyDescent="0.25">
      <c r="A120" s="40" t="s">
        <v>249</v>
      </c>
      <c r="B120" s="48" t="s">
        <v>250</v>
      </c>
      <c r="C120" s="49"/>
      <c r="D120" s="49"/>
      <c r="E120" s="49"/>
      <c r="F120" s="49"/>
      <c r="G120" s="49"/>
      <c r="H120" s="50"/>
      <c r="I120" s="41">
        <f t="shared" ref="I120:J120" si="66">SUM(I121:I125)</f>
        <v>191624.22</v>
      </c>
      <c r="J120" s="41">
        <f t="shared" si="66"/>
        <v>239530.26799999998</v>
      </c>
    </row>
    <row r="121" spans="1:10" ht="14.25" customHeight="1" x14ac:dyDescent="0.25">
      <c r="A121" s="35" t="s">
        <v>251</v>
      </c>
      <c r="B121" s="36" t="s">
        <v>252</v>
      </c>
      <c r="C121" s="35" t="s">
        <v>253</v>
      </c>
      <c r="D121" s="36" t="s">
        <v>6</v>
      </c>
      <c r="E121" s="36" t="s">
        <v>27</v>
      </c>
      <c r="F121" s="37">
        <v>572.77</v>
      </c>
      <c r="G121" s="38">
        <v>59.67</v>
      </c>
      <c r="H121" s="39">
        <f t="shared" ref="H121:H125" si="67">G121*1.25</f>
        <v>74.587500000000006</v>
      </c>
      <c r="I121" s="39">
        <v>34177.19</v>
      </c>
      <c r="J121" s="39">
        <f t="shared" ref="J121:J125" si="68">F121*H121</f>
        <v>42721.482375</v>
      </c>
    </row>
    <row r="122" spans="1:10" ht="14.25" customHeight="1" x14ac:dyDescent="0.25">
      <c r="A122" s="35" t="s">
        <v>254</v>
      </c>
      <c r="B122" s="36" t="s">
        <v>255</v>
      </c>
      <c r="C122" s="35" t="s">
        <v>256</v>
      </c>
      <c r="D122" s="36" t="s">
        <v>6</v>
      </c>
      <c r="E122" s="36" t="s">
        <v>27</v>
      </c>
      <c r="F122" s="37">
        <v>1038</v>
      </c>
      <c r="G122" s="38">
        <v>98.08</v>
      </c>
      <c r="H122" s="39">
        <f t="shared" si="67"/>
        <v>122.6</v>
      </c>
      <c r="I122" s="39">
        <v>101807.03999999999</v>
      </c>
      <c r="J122" s="39">
        <f t="shared" si="68"/>
        <v>127258.79999999999</v>
      </c>
    </row>
    <row r="123" spans="1:10" ht="14.25" customHeight="1" x14ac:dyDescent="0.25">
      <c r="A123" s="35" t="s">
        <v>257</v>
      </c>
      <c r="B123" s="36" t="s">
        <v>258</v>
      </c>
      <c r="C123" s="35" t="s">
        <v>259</v>
      </c>
      <c r="D123" s="36" t="s">
        <v>6</v>
      </c>
      <c r="E123" s="36" t="s">
        <v>27</v>
      </c>
      <c r="F123" s="37">
        <v>564.11</v>
      </c>
      <c r="G123" s="38">
        <v>80.069999999999993</v>
      </c>
      <c r="H123" s="39">
        <f t="shared" si="67"/>
        <v>100.08749999999999</v>
      </c>
      <c r="I123" s="39">
        <v>45168.29</v>
      </c>
      <c r="J123" s="39">
        <f t="shared" si="68"/>
        <v>56460.359624999997</v>
      </c>
    </row>
    <row r="124" spans="1:10" ht="14.25" customHeight="1" x14ac:dyDescent="0.25">
      <c r="A124" s="35" t="s">
        <v>260</v>
      </c>
      <c r="B124" s="36" t="s">
        <v>261</v>
      </c>
      <c r="C124" s="35" t="s">
        <v>262</v>
      </c>
      <c r="D124" s="36" t="s">
        <v>6</v>
      </c>
      <c r="E124" s="36" t="s">
        <v>27</v>
      </c>
      <c r="F124" s="37">
        <v>9.7200000000000006</v>
      </c>
      <c r="G124" s="38">
        <v>139.69</v>
      </c>
      <c r="H124" s="39">
        <f t="shared" si="67"/>
        <v>174.61250000000001</v>
      </c>
      <c r="I124" s="39">
        <v>1357.79</v>
      </c>
      <c r="J124" s="39">
        <f t="shared" si="68"/>
        <v>1697.2335000000003</v>
      </c>
    </row>
    <row r="125" spans="1:10" ht="14.25" customHeight="1" x14ac:dyDescent="0.25">
      <c r="A125" s="35" t="s">
        <v>263</v>
      </c>
      <c r="B125" s="36" t="s">
        <v>264</v>
      </c>
      <c r="C125" s="35" t="s">
        <v>265</v>
      </c>
      <c r="D125" s="36" t="s">
        <v>6</v>
      </c>
      <c r="E125" s="36" t="s">
        <v>41</v>
      </c>
      <c r="F125" s="37">
        <v>311.8</v>
      </c>
      <c r="G125" s="38">
        <v>29.23</v>
      </c>
      <c r="H125" s="39">
        <f t="shared" si="67"/>
        <v>36.537500000000001</v>
      </c>
      <c r="I125" s="39">
        <v>9113.91</v>
      </c>
      <c r="J125" s="39">
        <f t="shared" si="68"/>
        <v>11392.392500000002</v>
      </c>
    </row>
    <row r="126" spans="1:10" ht="14.25" customHeight="1" x14ac:dyDescent="0.25">
      <c r="A126" s="40" t="s">
        <v>266</v>
      </c>
      <c r="B126" s="48" t="s">
        <v>267</v>
      </c>
      <c r="C126" s="49"/>
      <c r="D126" s="49"/>
      <c r="E126" s="49"/>
      <c r="F126" s="49"/>
      <c r="G126" s="49"/>
      <c r="H126" s="50"/>
      <c r="I126" s="41">
        <f t="shared" ref="I126:J126" si="69">SUM(I127)</f>
        <v>5040.41</v>
      </c>
      <c r="J126" s="41">
        <f t="shared" si="69"/>
        <v>6300.5081249999994</v>
      </c>
    </row>
    <row r="127" spans="1:10" ht="14.25" customHeight="1" x14ac:dyDescent="0.25">
      <c r="A127" s="35" t="s">
        <v>268</v>
      </c>
      <c r="B127" s="36" t="s">
        <v>258</v>
      </c>
      <c r="C127" s="35" t="s">
        <v>259</v>
      </c>
      <c r="D127" s="36" t="s">
        <v>6</v>
      </c>
      <c r="E127" s="36" t="s">
        <v>27</v>
      </c>
      <c r="F127" s="37">
        <v>62.95</v>
      </c>
      <c r="G127" s="38">
        <v>80.069999999999993</v>
      </c>
      <c r="H127" s="39">
        <f>G127*1.25</f>
        <v>100.08749999999999</v>
      </c>
      <c r="I127" s="39">
        <v>5040.41</v>
      </c>
      <c r="J127" s="39">
        <f>F127*H127</f>
        <v>6300.5081249999994</v>
      </c>
    </row>
    <row r="128" spans="1:10" ht="14.25" customHeight="1" x14ac:dyDescent="0.25">
      <c r="A128" s="40" t="s">
        <v>269</v>
      </c>
      <c r="B128" s="48" t="s">
        <v>270</v>
      </c>
      <c r="C128" s="49"/>
      <c r="D128" s="49"/>
      <c r="E128" s="49"/>
      <c r="F128" s="49"/>
      <c r="G128" s="49"/>
      <c r="H128" s="50"/>
      <c r="I128" s="41">
        <f t="shared" ref="I128:J128" si="70">SUM(I129:I131)</f>
        <v>8031.0500000000011</v>
      </c>
      <c r="J128" s="41">
        <f t="shared" si="70"/>
        <v>10038.80825</v>
      </c>
    </row>
    <row r="129" spans="1:10" ht="14.25" customHeight="1" x14ac:dyDescent="0.25">
      <c r="A129" s="35" t="s">
        <v>271</v>
      </c>
      <c r="B129" s="36" t="s">
        <v>272</v>
      </c>
      <c r="C129" s="35" t="s">
        <v>273</v>
      </c>
      <c r="D129" s="36" t="s">
        <v>6</v>
      </c>
      <c r="E129" s="36" t="s">
        <v>27</v>
      </c>
      <c r="F129" s="37">
        <v>8.06</v>
      </c>
      <c r="G129" s="38">
        <v>667.91</v>
      </c>
      <c r="H129" s="39">
        <f t="shared" ref="H129:H131" si="71">G129*1.25</f>
        <v>834.88749999999993</v>
      </c>
      <c r="I129" s="39">
        <v>5383.35</v>
      </c>
      <c r="J129" s="39">
        <f t="shared" ref="J129:J131" si="72">F129*H129</f>
        <v>6729.1932500000003</v>
      </c>
    </row>
    <row r="130" spans="1:10" ht="14.25" customHeight="1" x14ac:dyDescent="0.25">
      <c r="A130" s="35" t="s">
        <v>274</v>
      </c>
      <c r="B130" s="36" t="s">
        <v>275</v>
      </c>
      <c r="C130" s="35" t="s">
        <v>276</v>
      </c>
      <c r="D130" s="36" t="s">
        <v>10</v>
      </c>
      <c r="E130" s="36" t="s">
        <v>27</v>
      </c>
      <c r="F130" s="37">
        <v>7.2</v>
      </c>
      <c r="G130" s="38">
        <v>336.53</v>
      </c>
      <c r="H130" s="39">
        <f t="shared" si="71"/>
        <v>420.66249999999997</v>
      </c>
      <c r="I130" s="39">
        <v>2423.02</v>
      </c>
      <c r="J130" s="39">
        <f t="shared" si="72"/>
        <v>3028.77</v>
      </c>
    </row>
    <row r="131" spans="1:10" ht="14.25" customHeight="1" x14ac:dyDescent="0.25">
      <c r="A131" s="35" t="s">
        <v>277</v>
      </c>
      <c r="B131" s="36" t="s">
        <v>278</v>
      </c>
      <c r="C131" s="35" t="s">
        <v>279</v>
      </c>
      <c r="D131" s="36" t="s">
        <v>6</v>
      </c>
      <c r="E131" s="36" t="s">
        <v>27</v>
      </c>
      <c r="F131" s="37">
        <v>3.6</v>
      </c>
      <c r="G131" s="38">
        <v>62.41</v>
      </c>
      <c r="H131" s="39">
        <f t="shared" si="71"/>
        <v>78.012499999999989</v>
      </c>
      <c r="I131" s="39">
        <v>224.68</v>
      </c>
      <c r="J131" s="39">
        <f t="shared" si="72"/>
        <v>280.84499999999997</v>
      </c>
    </row>
    <row r="132" spans="1:10" ht="14.25" customHeight="1" x14ac:dyDescent="0.25">
      <c r="A132" s="33" t="s">
        <v>280</v>
      </c>
      <c r="B132" s="51" t="s">
        <v>281</v>
      </c>
      <c r="C132" s="49"/>
      <c r="D132" s="49"/>
      <c r="E132" s="49"/>
      <c r="F132" s="49"/>
      <c r="G132" s="49"/>
      <c r="H132" s="50"/>
      <c r="I132" s="34">
        <f t="shared" ref="I132:J132" si="73">I133+I141+I145+I151+I167+I169</f>
        <v>280006.22000000003</v>
      </c>
      <c r="J132" s="34">
        <f t="shared" si="73"/>
        <v>350007.77225000004</v>
      </c>
    </row>
    <row r="133" spans="1:10" ht="14.25" customHeight="1" x14ac:dyDescent="0.25">
      <c r="A133" s="40" t="s">
        <v>282</v>
      </c>
      <c r="B133" s="48" t="s">
        <v>283</v>
      </c>
      <c r="C133" s="49"/>
      <c r="D133" s="49"/>
      <c r="E133" s="49"/>
      <c r="F133" s="49"/>
      <c r="G133" s="49"/>
      <c r="H133" s="50"/>
      <c r="I133" s="41">
        <f t="shared" ref="I133:J133" si="74">SUM(I134:I140)</f>
        <v>35445.21</v>
      </c>
      <c r="J133" s="41">
        <f t="shared" si="74"/>
        <v>44306.514999999999</v>
      </c>
    </row>
    <row r="134" spans="1:10" ht="14.25" customHeight="1" x14ac:dyDescent="0.25">
      <c r="A134" s="35" t="s">
        <v>284</v>
      </c>
      <c r="B134" s="36" t="s">
        <v>285</v>
      </c>
      <c r="C134" s="35" t="s">
        <v>286</v>
      </c>
      <c r="D134" s="36" t="s">
        <v>10</v>
      </c>
      <c r="E134" s="36" t="s">
        <v>34</v>
      </c>
      <c r="F134" s="37">
        <v>6</v>
      </c>
      <c r="G134" s="38">
        <v>1038.8399999999999</v>
      </c>
      <c r="H134" s="39">
        <f t="shared" ref="H134:H140" si="75">G134*1.25</f>
        <v>1298.55</v>
      </c>
      <c r="I134" s="39">
        <v>6233.04</v>
      </c>
      <c r="J134" s="39">
        <f t="shared" ref="J134:J140" si="76">F134*H134</f>
        <v>7791.2999999999993</v>
      </c>
    </row>
    <row r="135" spans="1:10" ht="14.25" customHeight="1" x14ac:dyDescent="0.25">
      <c r="A135" s="35" t="s">
        <v>287</v>
      </c>
      <c r="B135" s="36" t="s">
        <v>288</v>
      </c>
      <c r="C135" s="35" t="s">
        <v>289</v>
      </c>
      <c r="D135" s="36" t="s">
        <v>10</v>
      </c>
      <c r="E135" s="36" t="s">
        <v>34</v>
      </c>
      <c r="F135" s="37">
        <v>3</v>
      </c>
      <c r="G135" s="38">
        <v>1813.43</v>
      </c>
      <c r="H135" s="39">
        <f t="shared" si="75"/>
        <v>2266.7874999999999</v>
      </c>
      <c r="I135" s="39">
        <v>5440.29</v>
      </c>
      <c r="J135" s="39">
        <f t="shared" si="76"/>
        <v>6800.3624999999993</v>
      </c>
    </row>
    <row r="136" spans="1:10" ht="14.25" customHeight="1" x14ac:dyDescent="0.25">
      <c r="A136" s="35" t="s">
        <v>290</v>
      </c>
      <c r="B136" s="36" t="s">
        <v>291</v>
      </c>
      <c r="C136" s="35" t="s">
        <v>292</v>
      </c>
      <c r="D136" s="36" t="s">
        <v>10</v>
      </c>
      <c r="E136" s="36" t="s">
        <v>34</v>
      </c>
      <c r="F136" s="37">
        <v>6</v>
      </c>
      <c r="G136" s="38">
        <v>1134.8</v>
      </c>
      <c r="H136" s="39">
        <f t="shared" si="75"/>
        <v>1418.5</v>
      </c>
      <c r="I136" s="39">
        <v>6808.8</v>
      </c>
      <c r="J136" s="39">
        <f t="shared" si="76"/>
        <v>8511</v>
      </c>
    </row>
    <row r="137" spans="1:10" ht="14.25" customHeight="1" x14ac:dyDescent="0.25">
      <c r="A137" s="35" t="s">
        <v>293</v>
      </c>
      <c r="B137" s="36" t="s">
        <v>294</v>
      </c>
      <c r="C137" s="35" t="s">
        <v>295</v>
      </c>
      <c r="D137" s="36" t="s">
        <v>10</v>
      </c>
      <c r="E137" s="36" t="s">
        <v>34</v>
      </c>
      <c r="F137" s="37">
        <v>3</v>
      </c>
      <c r="G137" s="38">
        <v>1134.8</v>
      </c>
      <c r="H137" s="39">
        <f t="shared" si="75"/>
        <v>1418.5</v>
      </c>
      <c r="I137" s="39">
        <v>3404.4</v>
      </c>
      <c r="J137" s="39">
        <f t="shared" si="76"/>
        <v>4255.5</v>
      </c>
    </row>
    <row r="138" spans="1:10" ht="14.25" customHeight="1" x14ac:dyDescent="0.25">
      <c r="A138" s="35" t="s">
        <v>296</v>
      </c>
      <c r="B138" s="36" t="s">
        <v>297</v>
      </c>
      <c r="C138" s="35" t="s">
        <v>298</v>
      </c>
      <c r="D138" s="36" t="s">
        <v>10</v>
      </c>
      <c r="E138" s="36" t="s">
        <v>34</v>
      </c>
      <c r="F138" s="37">
        <v>5</v>
      </c>
      <c r="G138" s="38">
        <v>1813.43</v>
      </c>
      <c r="H138" s="39">
        <f t="shared" si="75"/>
        <v>2266.7874999999999</v>
      </c>
      <c r="I138" s="39">
        <v>9067.15</v>
      </c>
      <c r="J138" s="39">
        <f t="shared" si="76"/>
        <v>11333.9375</v>
      </c>
    </row>
    <row r="139" spans="1:10" ht="14.25" customHeight="1" x14ac:dyDescent="0.25">
      <c r="A139" s="35" t="s">
        <v>299</v>
      </c>
      <c r="B139" s="36" t="s">
        <v>300</v>
      </c>
      <c r="C139" s="35" t="s">
        <v>301</v>
      </c>
      <c r="D139" s="36" t="s">
        <v>10</v>
      </c>
      <c r="E139" s="36" t="s">
        <v>34</v>
      </c>
      <c r="F139" s="37">
        <v>4</v>
      </c>
      <c r="G139" s="38">
        <v>1047.67</v>
      </c>
      <c r="H139" s="39">
        <f t="shared" si="75"/>
        <v>1309.5875000000001</v>
      </c>
      <c r="I139" s="39">
        <v>4190.68</v>
      </c>
      <c r="J139" s="39">
        <f t="shared" si="76"/>
        <v>5238.3500000000004</v>
      </c>
    </row>
    <row r="140" spans="1:10" ht="14.25" customHeight="1" x14ac:dyDescent="0.25">
      <c r="A140" s="35" t="s">
        <v>302</v>
      </c>
      <c r="B140" s="36" t="s">
        <v>303</v>
      </c>
      <c r="C140" s="35" t="s">
        <v>304</v>
      </c>
      <c r="D140" s="36" t="s">
        <v>10</v>
      </c>
      <c r="E140" s="36" t="s">
        <v>27</v>
      </c>
      <c r="F140" s="37">
        <v>1.8</v>
      </c>
      <c r="G140" s="38">
        <v>167.14</v>
      </c>
      <c r="H140" s="39">
        <f t="shared" si="75"/>
        <v>208.92499999999998</v>
      </c>
      <c r="I140" s="39">
        <v>300.85000000000002</v>
      </c>
      <c r="J140" s="39">
        <f t="shared" si="76"/>
        <v>376.065</v>
      </c>
    </row>
    <row r="141" spans="1:10" ht="14.25" customHeight="1" x14ac:dyDescent="0.25">
      <c r="A141" s="40" t="s">
        <v>305</v>
      </c>
      <c r="B141" s="48" t="s">
        <v>306</v>
      </c>
      <c r="C141" s="49"/>
      <c r="D141" s="49"/>
      <c r="E141" s="49"/>
      <c r="F141" s="49"/>
      <c r="G141" s="49"/>
      <c r="H141" s="50"/>
      <c r="I141" s="41">
        <f t="shared" ref="I141:J141" si="77">SUM(I142:I144)</f>
        <v>5872.3899999999994</v>
      </c>
      <c r="J141" s="41">
        <f t="shared" si="77"/>
        <v>7340.4900000000007</v>
      </c>
    </row>
    <row r="142" spans="1:10" ht="14.25" customHeight="1" x14ac:dyDescent="0.25">
      <c r="A142" s="35" t="s">
        <v>307</v>
      </c>
      <c r="B142" s="36" t="s">
        <v>308</v>
      </c>
      <c r="C142" s="35" t="s">
        <v>309</v>
      </c>
      <c r="D142" s="36" t="s">
        <v>6</v>
      </c>
      <c r="E142" s="36" t="s">
        <v>34</v>
      </c>
      <c r="F142" s="37">
        <v>4</v>
      </c>
      <c r="G142" s="38">
        <v>88.79</v>
      </c>
      <c r="H142" s="39">
        <f t="shared" ref="H142:H144" si="78">G142*1.25</f>
        <v>110.98750000000001</v>
      </c>
      <c r="I142" s="39">
        <v>355.16</v>
      </c>
      <c r="J142" s="39">
        <f t="shared" ref="J142:J144" si="79">F142*H142</f>
        <v>443.95000000000005</v>
      </c>
    </row>
    <row r="143" spans="1:10" ht="14.25" customHeight="1" x14ac:dyDescent="0.25">
      <c r="A143" s="35" t="s">
        <v>310</v>
      </c>
      <c r="B143" s="36" t="s">
        <v>311</v>
      </c>
      <c r="C143" s="35" t="s">
        <v>312</v>
      </c>
      <c r="D143" s="36" t="s">
        <v>6</v>
      </c>
      <c r="E143" s="36" t="s">
        <v>34</v>
      </c>
      <c r="F143" s="37">
        <v>8</v>
      </c>
      <c r="G143" s="38">
        <v>346.31</v>
      </c>
      <c r="H143" s="39">
        <f t="shared" si="78"/>
        <v>432.88749999999999</v>
      </c>
      <c r="I143" s="39">
        <v>2770.48</v>
      </c>
      <c r="J143" s="39">
        <f t="shared" si="79"/>
        <v>3463.1</v>
      </c>
    </row>
    <row r="144" spans="1:10" ht="14.25" customHeight="1" x14ac:dyDescent="0.25">
      <c r="A144" s="35" t="s">
        <v>313</v>
      </c>
      <c r="B144" s="36" t="s">
        <v>314</v>
      </c>
      <c r="C144" s="35" t="s">
        <v>315</v>
      </c>
      <c r="D144" s="36" t="s">
        <v>10</v>
      </c>
      <c r="E144" s="36" t="s">
        <v>316</v>
      </c>
      <c r="F144" s="37">
        <v>12.8</v>
      </c>
      <c r="G144" s="38">
        <v>214.59</v>
      </c>
      <c r="H144" s="39">
        <f t="shared" si="78"/>
        <v>268.23750000000001</v>
      </c>
      <c r="I144" s="39">
        <v>2746.75</v>
      </c>
      <c r="J144" s="39">
        <f t="shared" si="79"/>
        <v>3433.4400000000005</v>
      </c>
    </row>
    <row r="145" spans="1:10" ht="14.25" customHeight="1" x14ac:dyDescent="0.25">
      <c r="A145" s="40" t="s">
        <v>317</v>
      </c>
      <c r="B145" s="48" t="s">
        <v>318</v>
      </c>
      <c r="C145" s="49"/>
      <c r="D145" s="49"/>
      <c r="E145" s="49"/>
      <c r="F145" s="49"/>
      <c r="G145" s="49"/>
      <c r="H145" s="50"/>
      <c r="I145" s="41">
        <f t="shared" ref="I145:J145" si="80">SUM(I146:I150)</f>
        <v>43702.87</v>
      </c>
      <c r="J145" s="41">
        <f t="shared" si="80"/>
        <v>54628.587000000007</v>
      </c>
    </row>
    <row r="146" spans="1:10" ht="14.25" customHeight="1" x14ac:dyDescent="0.25">
      <c r="A146" s="35" t="s">
        <v>319</v>
      </c>
      <c r="B146" s="36" t="s">
        <v>320</v>
      </c>
      <c r="C146" s="35" t="s">
        <v>321</v>
      </c>
      <c r="D146" s="36" t="s">
        <v>10</v>
      </c>
      <c r="E146" s="36" t="s">
        <v>34</v>
      </c>
      <c r="F146" s="37">
        <v>1</v>
      </c>
      <c r="G146" s="38">
        <v>850.48</v>
      </c>
      <c r="H146" s="39">
        <f t="shared" ref="H146:H150" si="81">G146*1.25</f>
        <v>1063.0999999999999</v>
      </c>
      <c r="I146" s="39">
        <v>850.48</v>
      </c>
      <c r="J146" s="39">
        <f t="shared" ref="J146:J150" si="82">F146*H146</f>
        <v>1063.0999999999999</v>
      </c>
    </row>
    <row r="147" spans="1:10" ht="14.25" customHeight="1" x14ac:dyDescent="0.25">
      <c r="A147" s="35" t="s">
        <v>322</v>
      </c>
      <c r="B147" s="36" t="s">
        <v>323</v>
      </c>
      <c r="C147" s="35" t="s">
        <v>324</v>
      </c>
      <c r="D147" s="36" t="s">
        <v>10</v>
      </c>
      <c r="E147" s="36" t="s">
        <v>27</v>
      </c>
      <c r="F147" s="37">
        <v>1.68</v>
      </c>
      <c r="G147" s="38">
        <v>617.79</v>
      </c>
      <c r="H147" s="39">
        <f t="shared" si="81"/>
        <v>772.23749999999995</v>
      </c>
      <c r="I147" s="39">
        <v>1037.8900000000001</v>
      </c>
      <c r="J147" s="39">
        <f t="shared" si="82"/>
        <v>1297.3589999999999</v>
      </c>
    </row>
    <row r="148" spans="1:10" ht="14.25" customHeight="1" x14ac:dyDescent="0.25">
      <c r="A148" s="35" t="s">
        <v>325</v>
      </c>
      <c r="B148" s="36" t="s">
        <v>326</v>
      </c>
      <c r="C148" s="35" t="s">
        <v>327</v>
      </c>
      <c r="D148" s="36" t="s">
        <v>10</v>
      </c>
      <c r="E148" s="36" t="s">
        <v>27</v>
      </c>
      <c r="F148" s="37">
        <v>3.36</v>
      </c>
      <c r="G148" s="38">
        <v>617.79</v>
      </c>
      <c r="H148" s="39">
        <f t="shared" si="81"/>
        <v>772.23749999999995</v>
      </c>
      <c r="I148" s="39">
        <v>2075.77</v>
      </c>
      <c r="J148" s="39">
        <f t="shared" si="82"/>
        <v>2594.7179999999998</v>
      </c>
    </row>
    <row r="149" spans="1:10" ht="14.25" customHeight="1" x14ac:dyDescent="0.25">
      <c r="A149" s="35" t="s">
        <v>328</v>
      </c>
      <c r="B149" s="36" t="s">
        <v>329</v>
      </c>
      <c r="C149" s="35" t="s">
        <v>330</v>
      </c>
      <c r="D149" s="36" t="s">
        <v>10</v>
      </c>
      <c r="E149" s="36" t="s">
        <v>27</v>
      </c>
      <c r="F149" s="37">
        <v>83.48</v>
      </c>
      <c r="G149" s="38">
        <v>460.93</v>
      </c>
      <c r="H149" s="39">
        <f t="shared" si="81"/>
        <v>576.16250000000002</v>
      </c>
      <c r="I149" s="39">
        <v>38478.44</v>
      </c>
      <c r="J149" s="39">
        <f t="shared" si="82"/>
        <v>48098.045500000007</v>
      </c>
    </row>
    <row r="150" spans="1:10" ht="14.25" customHeight="1" x14ac:dyDescent="0.25">
      <c r="A150" s="35" t="s">
        <v>331</v>
      </c>
      <c r="B150" s="36" t="s">
        <v>332</v>
      </c>
      <c r="C150" s="35" t="s">
        <v>333</v>
      </c>
      <c r="D150" s="36" t="s">
        <v>10</v>
      </c>
      <c r="E150" s="36" t="s">
        <v>27</v>
      </c>
      <c r="F150" s="37">
        <v>2.04</v>
      </c>
      <c r="G150" s="38">
        <v>617.79</v>
      </c>
      <c r="H150" s="39">
        <f t="shared" si="81"/>
        <v>772.23749999999995</v>
      </c>
      <c r="I150" s="39">
        <v>1260.29</v>
      </c>
      <c r="J150" s="39">
        <f t="shared" si="82"/>
        <v>1575.3644999999999</v>
      </c>
    </row>
    <row r="151" spans="1:10" ht="14.25" customHeight="1" x14ac:dyDescent="0.25">
      <c r="A151" s="40" t="s">
        <v>334</v>
      </c>
      <c r="B151" s="48" t="s">
        <v>335</v>
      </c>
      <c r="C151" s="49"/>
      <c r="D151" s="49"/>
      <c r="E151" s="49"/>
      <c r="F151" s="49"/>
      <c r="G151" s="49"/>
      <c r="H151" s="50"/>
      <c r="I151" s="41">
        <f t="shared" ref="I151:J151" si="83">SUM(I152:I166)</f>
        <v>38459.790000000008</v>
      </c>
      <c r="J151" s="41">
        <f t="shared" si="83"/>
        <v>48074.735124999999</v>
      </c>
    </row>
    <row r="152" spans="1:10" ht="14.25" customHeight="1" x14ac:dyDescent="0.25">
      <c r="A152" s="35" t="s">
        <v>336</v>
      </c>
      <c r="B152" s="36" t="s">
        <v>337</v>
      </c>
      <c r="C152" s="35" t="s">
        <v>338</v>
      </c>
      <c r="D152" s="36" t="s">
        <v>10</v>
      </c>
      <c r="E152" s="36" t="s">
        <v>27</v>
      </c>
      <c r="F152" s="37">
        <v>0.88</v>
      </c>
      <c r="G152" s="38">
        <v>532.62</v>
      </c>
      <c r="H152" s="39">
        <f t="shared" ref="H152:H166" si="84">G152*1.25</f>
        <v>665.77499999999998</v>
      </c>
      <c r="I152" s="39">
        <v>468.71</v>
      </c>
      <c r="J152" s="39">
        <f t="shared" ref="J152:J166" si="85">F152*H152</f>
        <v>585.88199999999995</v>
      </c>
    </row>
    <row r="153" spans="1:10" ht="14.25" customHeight="1" x14ac:dyDescent="0.25">
      <c r="A153" s="35" t="s">
        <v>339</v>
      </c>
      <c r="B153" s="36" t="s">
        <v>340</v>
      </c>
      <c r="C153" s="35" t="s">
        <v>341</v>
      </c>
      <c r="D153" s="36" t="s">
        <v>10</v>
      </c>
      <c r="E153" s="36" t="s">
        <v>27</v>
      </c>
      <c r="F153" s="37">
        <v>2.15</v>
      </c>
      <c r="G153" s="38">
        <v>532.62</v>
      </c>
      <c r="H153" s="39">
        <f t="shared" si="84"/>
        <v>665.77499999999998</v>
      </c>
      <c r="I153" s="39">
        <v>1145.1300000000001</v>
      </c>
      <c r="J153" s="39">
        <f t="shared" si="85"/>
        <v>1431.41625</v>
      </c>
    </row>
    <row r="154" spans="1:10" ht="14.25" customHeight="1" x14ac:dyDescent="0.25">
      <c r="A154" s="35" t="s">
        <v>342</v>
      </c>
      <c r="B154" s="36" t="s">
        <v>343</v>
      </c>
      <c r="C154" s="35" t="s">
        <v>344</v>
      </c>
      <c r="D154" s="36" t="s">
        <v>10</v>
      </c>
      <c r="E154" s="36" t="s">
        <v>27</v>
      </c>
      <c r="F154" s="37">
        <v>1.61</v>
      </c>
      <c r="G154" s="38">
        <v>553.51</v>
      </c>
      <c r="H154" s="39">
        <f t="shared" si="84"/>
        <v>691.88750000000005</v>
      </c>
      <c r="I154" s="39">
        <v>891.15</v>
      </c>
      <c r="J154" s="39">
        <f t="shared" si="85"/>
        <v>1113.9388750000001</v>
      </c>
    </row>
    <row r="155" spans="1:10" ht="14.25" customHeight="1" x14ac:dyDescent="0.25">
      <c r="A155" s="35" t="s">
        <v>345</v>
      </c>
      <c r="B155" s="36" t="s">
        <v>346</v>
      </c>
      <c r="C155" s="35" t="s">
        <v>347</v>
      </c>
      <c r="D155" s="36" t="s">
        <v>10</v>
      </c>
      <c r="E155" s="36" t="s">
        <v>27</v>
      </c>
      <c r="F155" s="37">
        <v>2.73</v>
      </c>
      <c r="G155" s="38">
        <v>532.62</v>
      </c>
      <c r="H155" s="39">
        <f t="shared" si="84"/>
        <v>665.77499999999998</v>
      </c>
      <c r="I155" s="39">
        <v>1454.05</v>
      </c>
      <c r="J155" s="39">
        <f t="shared" si="85"/>
        <v>1817.56575</v>
      </c>
    </row>
    <row r="156" spans="1:10" ht="14.25" customHeight="1" x14ac:dyDescent="0.25">
      <c r="A156" s="35" t="s">
        <v>348</v>
      </c>
      <c r="B156" s="36" t="s">
        <v>349</v>
      </c>
      <c r="C156" s="35" t="s">
        <v>350</v>
      </c>
      <c r="D156" s="36" t="s">
        <v>10</v>
      </c>
      <c r="E156" s="36" t="s">
        <v>27</v>
      </c>
      <c r="F156" s="37">
        <v>2.16</v>
      </c>
      <c r="G156" s="38">
        <v>553.51</v>
      </c>
      <c r="H156" s="39">
        <f t="shared" si="84"/>
        <v>691.88750000000005</v>
      </c>
      <c r="I156" s="39">
        <v>1195.58</v>
      </c>
      <c r="J156" s="39">
        <f t="shared" si="85"/>
        <v>1494.4770000000001</v>
      </c>
    </row>
    <row r="157" spans="1:10" ht="14.25" customHeight="1" x14ac:dyDescent="0.25">
      <c r="A157" s="35" t="s">
        <v>351</v>
      </c>
      <c r="B157" s="36" t="s">
        <v>352</v>
      </c>
      <c r="C157" s="35" t="s">
        <v>353</v>
      </c>
      <c r="D157" s="36" t="s">
        <v>10</v>
      </c>
      <c r="E157" s="36" t="s">
        <v>27</v>
      </c>
      <c r="F157" s="37">
        <v>1.05</v>
      </c>
      <c r="G157" s="38">
        <v>532.62</v>
      </c>
      <c r="H157" s="39">
        <f t="shared" si="84"/>
        <v>665.77499999999998</v>
      </c>
      <c r="I157" s="39">
        <v>559.25</v>
      </c>
      <c r="J157" s="39">
        <f t="shared" si="85"/>
        <v>699.06375000000003</v>
      </c>
    </row>
    <row r="158" spans="1:10" ht="14.25" customHeight="1" x14ac:dyDescent="0.25">
      <c r="A158" s="35" t="s">
        <v>354</v>
      </c>
      <c r="B158" s="36" t="s">
        <v>355</v>
      </c>
      <c r="C158" s="35" t="s">
        <v>356</v>
      </c>
      <c r="D158" s="36" t="s">
        <v>10</v>
      </c>
      <c r="E158" s="36" t="s">
        <v>27</v>
      </c>
      <c r="F158" s="37">
        <v>12.6</v>
      </c>
      <c r="G158" s="38">
        <v>532.62</v>
      </c>
      <c r="H158" s="39">
        <f t="shared" si="84"/>
        <v>665.77499999999998</v>
      </c>
      <c r="I158" s="39">
        <v>6711.01</v>
      </c>
      <c r="J158" s="39">
        <f t="shared" si="85"/>
        <v>8388.7649999999994</v>
      </c>
    </row>
    <row r="159" spans="1:10" ht="14.25" customHeight="1" x14ac:dyDescent="0.25">
      <c r="A159" s="35" t="s">
        <v>357</v>
      </c>
      <c r="B159" s="36" t="s">
        <v>358</v>
      </c>
      <c r="C159" s="35" t="s">
        <v>359</v>
      </c>
      <c r="D159" s="36" t="s">
        <v>10</v>
      </c>
      <c r="E159" s="36" t="s">
        <v>27</v>
      </c>
      <c r="F159" s="37">
        <v>8.4</v>
      </c>
      <c r="G159" s="38">
        <v>532.62</v>
      </c>
      <c r="H159" s="39">
        <f t="shared" si="84"/>
        <v>665.77499999999998</v>
      </c>
      <c r="I159" s="39">
        <v>4474.01</v>
      </c>
      <c r="J159" s="39">
        <f t="shared" si="85"/>
        <v>5592.51</v>
      </c>
    </row>
    <row r="160" spans="1:10" ht="14.25" customHeight="1" x14ac:dyDescent="0.25">
      <c r="A160" s="35" t="s">
        <v>360</v>
      </c>
      <c r="B160" s="36" t="s">
        <v>361</v>
      </c>
      <c r="C160" s="35" t="s">
        <v>362</v>
      </c>
      <c r="D160" s="36" t="s">
        <v>10</v>
      </c>
      <c r="E160" s="36" t="s">
        <v>27</v>
      </c>
      <c r="F160" s="37">
        <v>6.3</v>
      </c>
      <c r="G160" s="38">
        <v>532.62</v>
      </c>
      <c r="H160" s="39">
        <f t="shared" si="84"/>
        <v>665.77499999999998</v>
      </c>
      <c r="I160" s="39">
        <v>3355.51</v>
      </c>
      <c r="J160" s="39">
        <f t="shared" si="85"/>
        <v>4194.3824999999997</v>
      </c>
    </row>
    <row r="161" spans="1:10" ht="14.25" customHeight="1" x14ac:dyDescent="0.25">
      <c r="A161" s="35" t="s">
        <v>363</v>
      </c>
      <c r="B161" s="36" t="s">
        <v>364</v>
      </c>
      <c r="C161" s="35" t="s">
        <v>365</v>
      </c>
      <c r="D161" s="36" t="s">
        <v>10</v>
      </c>
      <c r="E161" s="36" t="s">
        <v>27</v>
      </c>
      <c r="F161" s="37">
        <v>1.05</v>
      </c>
      <c r="G161" s="38">
        <v>532.62</v>
      </c>
      <c r="H161" s="39">
        <f t="shared" si="84"/>
        <v>665.77499999999998</v>
      </c>
      <c r="I161" s="39">
        <v>559.25</v>
      </c>
      <c r="J161" s="39">
        <f t="shared" si="85"/>
        <v>699.06375000000003</v>
      </c>
    </row>
    <row r="162" spans="1:10" ht="14.25" customHeight="1" x14ac:dyDescent="0.25">
      <c r="A162" s="35" t="s">
        <v>366</v>
      </c>
      <c r="B162" s="36" t="s">
        <v>367</v>
      </c>
      <c r="C162" s="35" t="s">
        <v>368</v>
      </c>
      <c r="D162" s="36" t="s">
        <v>10</v>
      </c>
      <c r="E162" s="36" t="s">
        <v>27</v>
      </c>
      <c r="F162" s="37">
        <v>5.25</v>
      </c>
      <c r="G162" s="38">
        <v>532.62</v>
      </c>
      <c r="H162" s="39">
        <f t="shared" si="84"/>
        <v>665.77499999999998</v>
      </c>
      <c r="I162" s="39">
        <v>2796.26</v>
      </c>
      <c r="J162" s="39">
        <f t="shared" si="85"/>
        <v>3495.3187499999999</v>
      </c>
    </row>
    <row r="163" spans="1:10" ht="14.25" customHeight="1" x14ac:dyDescent="0.25">
      <c r="A163" s="35" t="s">
        <v>369</v>
      </c>
      <c r="B163" s="36" t="s">
        <v>370</v>
      </c>
      <c r="C163" s="35" t="s">
        <v>371</v>
      </c>
      <c r="D163" s="36" t="s">
        <v>10</v>
      </c>
      <c r="E163" s="36" t="s">
        <v>27</v>
      </c>
      <c r="F163" s="37">
        <v>4.2</v>
      </c>
      <c r="G163" s="38">
        <v>532.62</v>
      </c>
      <c r="H163" s="39">
        <f t="shared" si="84"/>
        <v>665.77499999999998</v>
      </c>
      <c r="I163" s="39">
        <v>2237</v>
      </c>
      <c r="J163" s="39">
        <f t="shared" si="85"/>
        <v>2796.2550000000001</v>
      </c>
    </row>
    <row r="164" spans="1:10" ht="14.25" customHeight="1" x14ac:dyDescent="0.25">
      <c r="A164" s="35" t="s">
        <v>372</v>
      </c>
      <c r="B164" s="36" t="s">
        <v>373</v>
      </c>
      <c r="C164" s="35" t="s">
        <v>374</v>
      </c>
      <c r="D164" s="36" t="s">
        <v>10</v>
      </c>
      <c r="E164" s="36" t="s">
        <v>27</v>
      </c>
      <c r="F164" s="37">
        <v>16.8</v>
      </c>
      <c r="G164" s="38">
        <v>532.62</v>
      </c>
      <c r="H164" s="39">
        <f t="shared" si="84"/>
        <v>665.77499999999998</v>
      </c>
      <c r="I164" s="39">
        <v>8948.02</v>
      </c>
      <c r="J164" s="39">
        <f t="shared" si="85"/>
        <v>11185.02</v>
      </c>
    </row>
    <row r="165" spans="1:10" ht="14.25" customHeight="1" x14ac:dyDescent="0.25">
      <c r="A165" s="35" t="s">
        <v>375</v>
      </c>
      <c r="B165" s="36" t="s">
        <v>376</v>
      </c>
      <c r="C165" s="35" t="s">
        <v>377</v>
      </c>
      <c r="D165" s="36" t="s">
        <v>10</v>
      </c>
      <c r="E165" s="36" t="s">
        <v>27</v>
      </c>
      <c r="F165" s="37">
        <v>2.72</v>
      </c>
      <c r="G165" s="38">
        <v>553.51</v>
      </c>
      <c r="H165" s="39">
        <f t="shared" si="84"/>
        <v>691.88750000000005</v>
      </c>
      <c r="I165" s="39">
        <v>1505.55</v>
      </c>
      <c r="J165" s="39">
        <f t="shared" si="85"/>
        <v>1881.9340000000002</v>
      </c>
    </row>
    <row r="166" spans="1:10" ht="14.25" customHeight="1" x14ac:dyDescent="0.25">
      <c r="A166" s="35" t="s">
        <v>378</v>
      </c>
      <c r="B166" s="36" t="s">
        <v>379</v>
      </c>
      <c r="C166" s="35" t="s">
        <v>380</v>
      </c>
      <c r="D166" s="36" t="s">
        <v>10</v>
      </c>
      <c r="E166" s="36" t="s">
        <v>27</v>
      </c>
      <c r="F166" s="37">
        <v>10.28</v>
      </c>
      <c r="G166" s="38">
        <v>210.05</v>
      </c>
      <c r="H166" s="39">
        <f t="shared" si="84"/>
        <v>262.5625</v>
      </c>
      <c r="I166" s="39">
        <v>2159.31</v>
      </c>
      <c r="J166" s="39">
        <f t="shared" si="85"/>
        <v>2699.1424999999999</v>
      </c>
    </row>
    <row r="167" spans="1:10" ht="14.25" customHeight="1" x14ac:dyDescent="0.25">
      <c r="A167" s="40" t="s">
        <v>381</v>
      </c>
      <c r="B167" s="48" t="s">
        <v>382</v>
      </c>
      <c r="C167" s="49"/>
      <c r="D167" s="49"/>
      <c r="E167" s="49"/>
      <c r="F167" s="49"/>
      <c r="G167" s="49"/>
      <c r="H167" s="50"/>
      <c r="I167" s="41">
        <f t="shared" ref="I167:J167" si="86">SUM(I168)</f>
        <v>712.55</v>
      </c>
      <c r="J167" s="41">
        <f t="shared" si="86"/>
        <v>890.6875</v>
      </c>
    </row>
    <row r="168" spans="1:10" ht="14.25" customHeight="1" x14ac:dyDescent="0.25">
      <c r="A168" s="35" t="s">
        <v>383</v>
      </c>
      <c r="B168" s="36" t="s">
        <v>384</v>
      </c>
      <c r="C168" s="35" t="s">
        <v>385</v>
      </c>
      <c r="D168" s="36" t="s">
        <v>10</v>
      </c>
      <c r="E168" s="36" t="s">
        <v>27</v>
      </c>
      <c r="F168" s="37">
        <v>1</v>
      </c>
      <c r="G168" s="38">
        <v>712.55</v>
      </c>
      <c r="H168" s="39">
        <f>G168*1.25</f>
        <v>890.6875</v>
      </c>
      <c r="I168" s="39">
        <v>712.55</v>
      </c>
      <c r="J168" s="39">
        <f>F168*H168</f>
        <v>890.6875</v>
      </c>
    </row>
    <row r="169" spans="1:10" ht="14.25" customHeight="1" x14ac:dyDescent="0.25">
      <c r="A169" s="40" t="s">
        <v>386</v>
      </c>
      <c r="B169" s="48" t="s">
        <v>387</v>
      </c>
      <c r="C169" s="49"/>
      <c r="D169" s="49"/>
      <c r="E169" s="49"/>
      <c r="F169" s="49"/>
      <c r="G169" s="49"/>
      <c r="H169" s="50"/>
      <c r="I169" s="41">
        <f t="shared" ref="I169:J169" si="87">SUM(I170:I176)</f>
        <v>155813.41</v>
      </c>
      <c r="J169" s="41">
        <f t="shared" si="87"/>
        <v>194766.75762500003</v>
      </c>
    </row>
    <row r="170" spans="1:10" ht="14.25" customHeight="1" x14ac:dyDescent="0.25">
      <c r="A170" s="35" t="s">
        <v>388</v>
      </c>
      <c r="B170" s="36" t="s">
        <v>389</v>
      </c>
      <c r="C170" s="35" t="s">
        <v>390</v>
      </c>
      <c r="D170" s="36" t="s">
        <v>10</v>
      </c>
      <c r="E170" s="36" t="s">
        <v>27</v>
      </c>
      <c r="F170" s="37">
        <v>3.08</v>
      </c>
      <c r="G170" s="38">
        <v>970.17</v>
      </c>
      <c r="H170" s="39">
        <f t="shared" ref="H170:H176" si="88">G170*1.25</f>
        <v>1212.7124999999999</v>
      </c>
      <c r="I170" s="39">
        <v>2988.12</v>
      </c>
      <c r="J170" s="39">
        <f t="shared" ref="J170:J176" si="89">F170*H170</f>
        <v>3735.1544999999996</v>
      </c>
    </row>
    <row r="171" spans="1:10" ht="14.25" customHeight="1" x14ac:dyDescent="0.25">
      <c r="A171" s="35" t="s">
        <v>391</v>
      </c>
      <c r="B171" s="36" t="s">
        <v>392</v>
      </c>
      <c r="C171" s="35" t="s">
        <v>393</v>
      </c>
      <c r="D171" s="36" t="s">
        <v>10</v>
      </c>
      <c r="E171" s="36" t="s">
        <v>27</v>
      </c>
      <c r="F171" s="37">
        <v>2.94</v>
      </c>
      <c r="G171" s="38">
        <v>965.46</v>
      </c>
      <c r="H171" s="39">
        <f t="shared" si="88"/>
        <v>1206.825</v>
      </c>
      <c r="I171" s="39">
        <v>2838.45</v>
      </c>
      <c r="J171" s="39">
        <f t="shared" si="89"/>
        <v>3548.0655000000002</v>
      </c>
    </row>
    <row r="172" spans="1:10" ht="14.25" customHeight="1" x14ac:dyDescent="0.25">
      <c r="A172" s="35" t="s">
        <v>394</v>
      </c>
      <c r="B172" s="36" t="s">
        <v>395</v>
      </c>
      <c r="C172" s="35" t="s">
        <v>396</v>
      </c>
      <c r="D172" s="36" t="s">
        <v>10</v>
      </c>
      <c r="E172" s="36" t="s">
        <v>27</v>
      </c>
      <c r="F172" s="37">
        <v>116.76</v>
      </c>
      <c r="G172" s="38">
        <v>949.55</v>
      </c>
      <c r="H172" s="39">
        <f t="shared" si="88"/>
        <v>1186.9375</v>
      </c>
      <c r="I172" s="39">
        <v>110869.46</v>
      </c>
      <c r="J172" s="39">
        <f t="shared" si="89"/>
        <v>138586.82250000001</v>
      </c>
    </row>
    <row r="173" spans="1:10" ht="14.25" customHeight="1" x14ac:dyDescent="0.25">
      <c r="A173" s="35" t="s">
        <v>397</v>
      </c>
      <c r="B173" s="36" t="s">
        <v>398</v>
      </c>
      <c r="C173" s="35" t="s">
        <v>399</v>
      </c>
      <c r="D173" s="36" t="s">
        <v>10</v>
      </c>
      <c r="E173" s="36" t="s">
        <v>27</v>
      </c>
      <c r="F173" s="37">
        <v>71.89</v>
      </c>
      <c r="G173" s="38">
        <v>278.11</v>
      </c>
      <c r="H173" s="39">
        <f t="shared" si="88"/>
        <v>347.63750000000005</v>
      </c>
      <c r="I173" s="39">
        <v>19993.330000000002</v>
      </c>
      <c r="J173" s="39">
        <f t="shared" si="89"/>
        <v>24991.659875000005</v>
      </c>
    </row>
    <row r="174" spans="1:10" ht="14.25" customHeight="1" x14ac:dyDescent="0.25">
      <c r="A174" s="35" t="s">
        <v>400</v>
      </c>
      <c r="B174" s="36" t="s">
        <v>401</v>
      </c>
      <c r="C174" s="35" t="s">
        <v>402</v>
      </c>
      <c r="D174" s="36" t="s">
        <v>10</v>
      </c>
      <c r="E174" s="36" t="s">
        <v>27</v>
      </c>
      <c r="F174" s="37">
        <v>6.3</v>
      </c>
      <c r="G174" s="38">
        <v>1156.23</v>
      </c>
      <c r="H174" s="39">
        <f t="shared" si="88"/>
        <v>1445.2874999999999</v>
      </c>
      <c r="I174" s="39">
        <v>7284.25</v>
      </c>
      <c r="J174" s="39">
        <f t="shared" si="89"/>
        <v>9105.3112499999988</v>
      </c>
    </row>
    <row r="175" spans="1:10" ht="14.25" customHeight="1" x14ac:dyDescent="0.25">
      <c r="A175" s="35" t="s">
        <v>403</v>
      </c>
      <c r="B175" s="36" t="s">
        <v>404</v>
      </c>
      <c r="C175" s="35" t="s">
        <v>405</v>
      </c>
      <c r="D175" s="36" t="s">
        <v>10</v>
      </c>
      <c r="E175" s="36" t="s">
        <v>27</v>
      </c>
      <c r="F175" s="37">
        <v>4</v>
      </c>
      <c r="G175" s="38">
        <v>1156.23</v>
      </c>
      <c r="H175" s="39">
        <f t="shared" si="88"/>
        <v>1445.2874999999999</v>
      </c>
      <c r="I175" s="39">
        <v>4624.92</v>
      </c>
      <c r="J175" s="39">
        <f t="shared" si="89"/>
        <v>5781.15</v>
      </c>
    </row>
    <row r="176" spans="1:10" ht="14.25" customHeight="1" x14ac:dyDescent="0.25">
      <c r="A176" s="35" t="s">
        <v>406</v>
      </c>
      <c r="B176" s="36" t="s">
        <v>407</v>
      </c>
      <c r="C176" s="35" t="s">
        <v>408</v>
      </c>
      <c r="D176" s="36" t="s">
        <v>10</v>
      </c>
      <c r="E176" s="36" t="s">
        <v>27</v>
      </c>
      <c r="F176" s="37">
        <v>6.24</v>
      </c>
      <c r="G176" s="38">
        <v>1156.23</v>
      </c>
      <c r="H176" s="39">
        <f t="shared" si="88"/>
        <v>1445.2874999999999</v>
      </c>
      <c r="I176" s="39">
        <v>7214.88</v>
      </c>
      <c r="J176" s="39">
        <f t="shared" si="89"/>
        <v>9018.5939999999991</v>
      </c>
    </row>
    <row r="177" spans="1:10" ht="14.25" customHeight="1" x14ac:dyDescent="0.25">
      <c r="A177" s="33" t="s">
        <v>409</v>
      </c>
      <c r="B177" s="51" t="s">
        <v>410</v>
      </c>
      <c r="C177" s="49"/>
      <c r="D177" s="49"/>
      <c r="E177" s="49"/>
      <c r="F177" s="49"/>
      <c r="G177" s="49"/>
      <c r="H177" s="50"/>
      <c r="I177" s="34">
        <f t="shared" ref="I177:J177" si="90">SUM(I178:I183)</f>
        <v>194655.37999999998</v>
      </c>
      <c r="J177" s="34">
        <f t="shared" si="90"/>
        <v>243319.22325000001</v>
      </c>
    </row>
    <row r="178" spans="1:10" ht="14.25" customHeight="1" x14ac:dyDescent="0.25">
      <c r="A178" s="35" t="s">
        <v>411</v>
      </c>
      <c r="B178" s="36" t="s">
        <v>412</v>
      </c>
      <c r="C178" s="35" t="s">
        <v>413</v>
      </c>
      <c r="D178" s="36" t="s">
        <v>10</v>
      </c>
      <c r="E178" s="36" t="s">
        <v>27</v>
      </c>
      <c r="F178" s="37">
        <v>850.66</v>
      </c>
      <c r="G178" s="38">
        <v>176.16</v>
      </c>
      <c r="H178" s="39">
        <f t="shared" ref="H178:H183" si="91">G178*1.25</f>
        <v>220.2</v>
      </c>
      <c r="I178" s="39">
        <v>149852.26999999999</v>
      </c>
      <c r="J178" s="39">
        <f t="shared" ref="J178:J183" si="92">F178*H178</f>
        <v>187315.33199999999</v>
      </c>
    </row>
    <row r="179" spans="1:10" ht="14.25" customHeight="1" x14ac:dyDescent="0.25">
      <c r="A179" s="35" t="s">
        <v>414</v>
      </c>
      <c r="B179" s="36" t="s">
        <v>415</v>
      </c>
      <c r="C179" s="35" t="s">
        <v>416</v>
      </c>
      <c r="D179" s="36" t="s">
        <v>6</v>
      </c>
      <c r="E179" s="36" t="s">
        <v>41</v>
      </c>
      <c r="F179" s="37">
        <v>69.150000000000006</v>
      </c>
      <c r="G179" s="38">
        <v>195.08</v>
      </c>
      <c r="H179" s="39">
        <f t="shared" si="91"/>
        <v>243.85000000000002</v>
      </c>
      <c r="I179" s="39">
        <v>13489.78</v>
      </c>
      <c r="J179" s="39">
        <f t="shared" si="92"/>
        <v>16862.227500000005</v>
      </c>
    </row>
    <row r="180" spans="1:10" ht="14.25" customHeight="1" x14ac:dyDescent="0.25">
      <c r="A180" s="35" t="s">
        <v>417</v>
      </c>
      <c r="B180" s="36" t="s">
        <v>418</v>
      </c>
      <c r="C180" s="35" t="s">
        <v>419</v>
      </c>
      <c r="D180" s="36" t="s">
        <v>10</v>
      </c>
      <c r="E180" s="36" t="s">
        <v>41</v>
      </c>
      <c r="F180" s="37">
        <v>93.6</v>
      </c>
      <c r="G180" s="38">
        <v>66.73</v>
      </c>
      <c r="H180" s="39">
        <f t="shared" si="91"/>
        <v>83.412500000000009</v>
      </c>
      <c r="I180" s="39">
        <v>6245.93</v>
      </c>
      <c r="J180" s="39">
        <f t="shared" si="92"/>
        <v>7807.4100000000008</v>
      </c>
    </row>
    <row r="181" spans="1:10" ht="14.25" customHeight="1" x14ac:dyDescent="0.25">
      <c r="A181" s="35" t="s">
        <v>420</v>
      </c>
      <c r="B181" s="36" t="s">
        <v>421</v>
      </c>
      <c r="C181" s="35" t="s">
        <v>422</v>
      </c>
      <c r="D181" s="36" t="s">
        <v>10</v>
      </c>
      <c r="E181" s="36" t="s">
        <v>41</v>
      </c>
      <c r="F181" s="37">
        <v>45.7</v>
      </c>
      <c r="G181" s="38">
        <v>66.73</v>
      </c>
      <c r="H181" s="39">
        <f t="shared" si="91"/>
        <v>83.412500000000009</v>
      </c>
      <c r="I181" s="39">
        <v>3049.56</v>
      </c>
      <c r="J181" s="39">
        <f t="shared" si="92"/>
        <v>3811.9512500000005</v>
      </c>
    </row>
    <row r="182" spans="1:10" ht="14.25" customHeight="1" x14ac:dyDescent="0.25">
      <c r="A182" s="35" t="s">
        <v>423</v>
      </c>
      <c r="B182" s="36" t="s">
        <v>424</v>
      </c>
      <c r="C182" s="35" t="s">
        <v>425</v>
      </c>
      <c r="D182" s="36" t="s">
        <v>10</v>
      </c>
      <c r="E182" s="36" t="s">
        <v>41</v>
      </c>
      <c r="F182" s="37">
        <v>126.6</v>
      </c>
      <c r="G182" s="38">
        <v>66.73</v>
      </c>
      <c r="H182" s="39">
        <f t="shared" si="91"/>
        <v>83.412500000000009</v>
      </c>
      <c r="I182" s="39">
        <v>8448.02</v>
      </c>
      <c r="J182" s="39">
        <f t="shared" si="92"/>
        <v>10560.022500000001</v>
      </c>
    </row>
    <row r="183" spans="1:10" ht="14.25" customHeight="1" x14ac:dyDescent="0.25">
      <c r="A183" s="35" t="s">
        <v>426</v>
      </c>
      <c r="B183" s="36" t="s">
        <v>427</v>
      </c>
      <c r="C183" s="35" t="s">
        <v>428</v>
      </c>
      <c r="D183" s="36" t="s">
        <v>10</v>
      </c>
      <c r="E183" s="36" t="s">
        <v>41</v>
      </c>
      <c r="F183" s="37">
        <v>233.6</v>
      </c>
      <c r="G183" s="38">
        <v>58.09</v>
      </c>
      <c r="H183" s="39">
        <f t="shared" si="91"/>
        <v>72.612500000000011</v>
      </c>
      <c r="I183" s="39">
        <v>13569.82</v>
      </c>
      <c r="J183" s="39">
        <f t="shared" si="92"/>
        <v>16962.280000000002</v>
      </c>
    </row>
    <row r="184" spans="1:10" ht="14.25" customHeight="1" x14ac:dyDescent="0.25">
      <c r="A184" s="33" t="s">
        <v>429</v>
      </c>
      <c r="B184" s="51" t="s">
        <v>430</v>
      </c>
      <c r="C184" s="49"/>
      <c r="D184" s="49"/>
      <c r="E184" s="49"/>
      <c r="F184" s="49"/>
      <c r="G184" s="49"/>
      <c r="H184" s="50"/>
      <c r="I184" s="34">
        <f t="shared" ref="I184:J184" si="93">SUM(I185:I186)</f>
        <v>22259.719999999998</v>
      </c>
      <c r="J184" s="34">
        <f t="shared" si="93"/>
        <v>27824.647499999999</v>
      </c>
    </row>
    <row r="185" spans="1:10" ht="14.25" customHeight="1" x14ac:dyDescent="0.25">
      <c r="A185" s="35" t="s">
        <v>431</v>
      </c>
      <c r="B185" s="36" t="s">
        <v>432</v>
      </c>
      <c r="C185" s="35" t="s">
        <v>433</v>
      </c>
      <c r="D185" s="36" t="s">
        <v>10</v>
      </c>
      <c r="E185" s="36" t="s">
        <v>27</v>
      </c>
      <c r="F185" s="37">
        <v>394.02</v>
      </c>
      <c r="G185" s="38">
        <v>42.85</v>
      </c>
      <c r="H185" s="39">
        <f t="shared" ref="H185:H186" si="94">G185*1.25</f>
        <v>53.5625</v>
      </c>
      <c r="I185" s="39">
        <v>16883.759999999998</v>
      </c>
      <c r="J185" s="39">
        <f t="shared" ref="J185:J186" si="95">F185*H185</f>
        <v>21104.696249999997</v>
      </c>
    </row>
    <row r="186" spans="1:10" ht="14.25" customHeight="1" x14ac:dyDescent="0.25">
      <c r="A186" s="35" t="s">
        <v>434</v>
      </c>
      <c r="B186" s="36" t="s">
        <v>435</v>
      </c>
      <c r="C186" s="35" t="s">
        <v>436</v>
      </c>
      <c r="D186" s="36" t="s">
        <v>10</v>
      </c>
      <c r="E186" s="36" t="s">
        <v>27</v>
      </c>
      <c r="F186" s="37">
        <v>125.46</v>
      </c>
      <c r="G186" s="38">
        <v>42.85</v>
      </c>
      <c r="H186" s="39">
        <f t="shared" si="94"/>
        <v>53.5625</v>
      </c>
      <c r="I186" s="39">
        <v>5375.96</v>
      </c>
      <c r="J186" s="39">
        <f t="shared" si="95"/>
        <v>6719.9512500000001</v>
      </c>
    </row>
    <row r="187" spans="1:10" ht="14.25" customHeight="1" x14ac:dyDescent="0.25">
      <c r="A187" s="33" t="s">
        <v>437</v>
      </c>
      <c r="B187" s="51" t="s">
        <v>438</v>
      </c>
      <c r="C187" s="49"/>
      <c r="D187" s="49"/>
      <c r="E187" s="49"/>
      <c r="F187" s="49"/>
      <c r="G187" s="49"/>
      <c r="H187" s="50"/>
      <c r="I187" s="34">
        <f t="shared" ref="I187:J187" si="96">I188+I201</f>
        <v>255409.6</v>
      </c>
      <c r="J187" s="34">
        <f t="shared" si="96"/>
        <v>319262.02175000001</v>
      </c>
    </row>
    <row r="188" spans="1:10" ht="14.25" customHeight="1" x14ac:dyDescent="0.25">
      <c r="A188" s="40" t="s">
        <v>439</v>
      </c>
      <c r="B188" s="48" t="s">
        <v>54</v>
      </c>
      <c r="C188" s="49"/>
      <c r="D188" s="49"/>
      <c r="E188" s="49"/>
      <c r="F188" s="49"/>
      <c r="G188" s="49"/>
      <c r="H188" s="50"/>
      <c r="I188" s="41">
        <f t="shared" ref="I188:J188" si="97">SUM(I189:I200)</f>
        <v>250631.63</v>
      </c>
      <c r="J188" s="41">
        <f t="shared" si="97"/>
        <v>313289.551125</v>
      </c>
    </row>
    <row r="189" spans="1:10" ht="14.25" customHeight="1" x14ac:dyDescent="0.25">
      <c r="A189" s="35" t="s">
        <v>440</v>
      </c>
      <c r="B189" s="36" t="s">
        <v>441</v>
      </c>
      <c r="C189" s="35" t="s">
        <v>442</v>
      </c>
      <c r="D189" s="36" t="s">
        <v>6</v>
      </c>
      <c r="E189" s="36" t="s">
        <v>27</v>
      </c>
      <c r="F189" s="37">
        <v>2569.6</v>
      </c>
      <c r="G189" s="38">
        <v>5.25</v>
      </c>
      <c r="H189" s="39">
        <f t="shared" ref="H189:H200" si="98">G189*1.25</f>
        <v>6.5625</v>
      </c>
      <c r="I189" s="39">
        <v>13490.4</v>
      </c>
      <c r="J189" s="39">
        <f t="shared" ref="J189:J200" si="99">F189*H189</f>
        <v>16863</v>
      </c>
    </row>
    <row r="190" spans="1:10" ht="14.25" customHeight="1" x14ac:dyDescent="0.25">
      <c r="A190" s="35" t="s">
        <v>443</v>
      </c>
      <c r="B190" s="36" t="s">
        <v>444</v>
      </c>
      <c r="C190" s="35" t="s">
        <v>445</v>
      </c>
      <c r="D190" s="36" t="s">
        <v>6</v>
      </c>
      <c r="E190" s="36" t="s">
        <v>27</v>
      </c>
      <c r="F190" s="37">
        <v>1589.78</v>
      </c>
      <c r="G190" s="38">
        <v>34.950000000000003</v>
      </c>
      <c r="H190" s="39">
        <f t="shared" si="98"/>
        <v>43.6875</v>
      </c>
      <c r="I190" s="39">
        <v>55562.81</v>
      </c>
      <c r="J190" s="39">
        <f t="shared" si="99"/>
        <v>69453.513749999998</v>
      </c>
    </row>
    <row r="191" spans="1:10" ht="14.25" customHeight="1" x14ac:dyDescent="0.25">
      <c r="A191" s="35" t="s">
        <v>446</v>
      </c>
      <c r="B191" s="36" t="s">
        <v>447</v>
      </c>
      <c r="C191" s="35" t="s">
        <v>448</v>
      </c>
      <c r="D191" s="36" t="s">
        <v>6</v>
      </c>
      <c r="E191" s="36" t="s">
        <v>27</v>
      </c>
      <c r="F191" s="37">
        <v>979.82</v>
      </c>
      <c r="G191" s="38">
        <v>43.48</v>
      </c>
      <c r="H191" s="39">
        <f t="shared" si="98"/>
        <v>54.349999999999994</v>
      </c>
      <c r="I191" s="39">
        <v>42602.57</v>
      </c>
      <c r="J191" s="39">
        <f t="shared" si="99"/>
        <v>53253.216999999997</v>
      </c>
    </row>
    <row r="192" spans="1:10" ht="14.25" customHeight="1" x14ac:dyDescent="0.25">
      <c r="A192" s="35" t="s">
        <v>449</v>
      </c>
      <c r="B192" s="36" t="s">
        <v>450</v>
      </c>
      <c r="C192" s="35" t="s">
        <v>451</v>
      </c>
      <c r="D192" s="36" t="s">
        <v>6</v>
      </c>
      <c r="E192" s="36" t="s">
        <v>27</v>
      </c>
      <c r="F192" s="37">
        <v>1024.77</v>
      </c>
      <c r="G192" s="38">
        <v>23.7</v>
      </c>
      <c r="H192" s="39">
        <f t="shared" si="98"/>
        <v>29.625</v>
      </c>
      <c r="I192" s="39">
        <v>24287.05</v>
      </c>
      <c r="J192" s="39">
        <f t="shared" si="99"/>
        <v>30358.811249999999</v>
      </c>
    </row>
    <row r="193" spans="1:10" ht="14.25" customHeight="1" x14ac:dyDescent="0.25">
      <c r="A193" s="35" t="s">
        <v>452</v>
      </c>
      <c r="B193" s="36" t="s">
        <v>453</v>
      </c>
      <c r="C193" s="35" t="s">
        <v>454</v>
      </c>
      <c r="D193" s="36" t="s">
        <v>6</v>
      </c>
      <c r="E193" s="36" t="s">
        <v>27</v>
      </c>
      <c r="F193" s="37">
        <v>456.39</v>
      </c>
      <c r="G193" s="38">
        <v>64.83</v>
      </c>
      <c r="H193" s="39">
        <f t="shared" si="98"/>
        <v>81.037499999999994</v>
      </c>
      <c r="I193" s="39">
        <v>29587.759999999998</v>
      </c>
      <c r="J193" s="39">
        <f t="shared" si="99"/>
        <v>36984.704624999998</v>
      </c>
    </row>
    <row r="194" spans="1:10" ht="14.25" customHeight="1" x14ac:dyDescent="0.25">
      <c r="A194" s="35" t="s">
        <v>455</v>
      </c>
      <c r="B194" s="36" t="s">
        <v>456</v>
      </c>
      <c r="C194" s="35" t="s">
        <v>457</v>
      </c>
      <c r="D194" s="36" t="s">
        <v>10</v>
      </c>
      <c r="E194" s="36" t="s">
        <v>27</v>
      </c>
      <c r="F194" s="37">
        <v>94</v>
      </c>
      <c r="G194" s="38">
        <v>63.62</v>
      </c>
      <c r="H194" s="39">
        <f t="shared" si="98"/>
        <v>79.524999999999991</v>
      </c>
      <c r="I194" s="39">
        <v>5980.28</v>
      </c>
      <c r="J194" s="39">
        <f t="shared" si="99"/>
        <v>7475.3499999999995</v>
      </c>
    </row>
    <row r="195" spans="1:10" ht="14.25" customHeight="1" x14ac:dyDescent="0.25">
      <c r="A195" s="35" t="s">
        <v>458</v>
      </c>
      <c r="B195" s="36" t="s">
        <v>459</v>
      </c>
      <c r="C195" s="35" t="s">
        <v>460</v>
      </c>
      <c r="D195" s="36" t="s">
        <v>10</v>
      </c>
      <c r="E195" s="36" t="s">
        <v>27</v>
      </c>
      <c r="F195" s="37">
        <v>4.5999999999999996</v>
      </c>
      <c r="G195" s="38">
        <v>63.62</v>
      </c>
      <c r="H195" s="39">
        <f t="shared" si="98"/>
        <v>79.524999999999991</v>
      </c>
      <c r="I195" s="39">
        <v>292.64999999999998</v>
      </c>
      <c r="J195" s="39">
        <f t="shared" si="99"/>
        <v>365.81499999999994</v>
      </c>
    </row>
    <row r="196" spans="1:10" ht="14.25" customHeight="1" x14ac:dyDescent="0.25">
      <c r="A196" s="35" t="s">
        <v>461</v>
      </c>
      <c r="B196" s="36" t="s">
        <v>462</v>
      </c>
      <c r="C196" s="35" t="s">
        <v>463</v>
      </c>
      <c r="D196" s="36" t="s">
        <v>10</v>
      </c>
      <c r="E196" s="36" t="s">
        <v>27</v>
      </c>
      <c r="F196" s="37">
        <v>9.7100000000000009</v>
      </c>
      <c r="G196" s="38">
        <v>63.62</v>
      </c>
      <c r="H196" s="39">
        <f t="shared" si="98"/>
        <v>79.524999999999991</v>
      </c>
      <c r="I196" s="39">
        <v>617.75</v>
      </c>
      <c r="J196" s="39">
        <f t="shared" si="99"/>
        <v>772.18774999999994</v>
      </c>
    </row>
    <row r="197" spans="1:10" ht="14.25" customHeight="1" x14ac:dyDescent="0.25">
      <c r="A197" s="35" t="s">
        <v>464</v>
      </c>
      <c r="B197" s="36" t="s">
        <v>465</v>
      </c>
      <c r="C197" s="35" t="s">
        <v>466</v>
      </c>
      <c r="D197" s="36" t="s">
        <v>10</v>
      </c>
      <c r="E197" s="36" t="s">
        <v>27</v>
      </c>
      <c r="F197" s="37">
        <v>4.92</v>
      </c>
      <c r="G197" s="38">
        <v>63.62</v>
      </c>
      <c r="H197" s="39">
        <f t="shared" si="98"/>
        <v>79.524999999999991</v>
      </c>
      <c r="I197" s="39">
        <v>313.01</v>
      </c>
      <c r="J197" s="39">
        <f t="shared" si="99"/>
        <v>391.26299999999998</v>
      </c>
    </row>
    <row r="198" spans="1:10" ht="14.25" customHeight="1" x14ac:dyDescent="0.25">
      <c r="A198" s="35" t="s">
        <v>467</v>
      </c>
      <c r="B198" s="36" t="s">
        <v>468</v>
      </c>
      <c r="C198" s="35" t="s">
        <v>469</v>
      </c>
      <c r="D198" s="36" t="s">
        <v>10</v>
      </c>
      <c r="E198" s="36" t="s">
        <v>41</v>
      </c>
      <c r="F198" s="37">
        <v>127.2</v>
      </c>
      <c r="G198" s="38">
        <v>38.42</v>
      </c>
      <c r="H198" s="39">
        <f t="shared" si="98"/>
        <v>48.025000000000006</v>
      </c>
      <c r="I198" s="39">
        <v>4887.0200000000004</v>
      </c>
      <c r="J198" s="39">
        <f t="shared" si="99"/>
        <v>6108.7800000000007</v>
      </c>
    </row>
    <row r="199" spans="1:10" ht="14.25" customHeight="1" x14ac:dyDescent="0.25">
      <c r="A199" s="35" t="s">
        <v>470</v>
      </c>
      <c r="B199" s="36" t="s">
        <v>471</v>
      </c>
      <c r="C199" s="35" t="s">
        <v>472</v>
      </c>
      <c r="D199" s="36" t="s">
        <v>6</v>
      </c>
      <c r="E199" s="36" t="s">
        <v>27</v>
      </c>
      <c r="F199" s="37">
        <v>438.37</v>
      </c>
      <c r="G199" s="38">
        <v>75.37</v>
      </c>
      <c r="H199" s="39">
        <f t="shared" si="98"/>
        <v>94.212500000000006</v>
      </c>
      <c r="I199" s="39">
        <v>33039.949999999997</v>
      </c>
      <c r="J199" s="39">
        <f t="shared" si="99"/>
        <v>41299.933625000005</v>
      </c>
    </row>
    <row r="200" spans="1:10" ht="14.25" customHeight="1" x14ac:dyDescent="0.25">
      <c r="A200" s="35" t="s">
        <v>473</v>
      </c>
      <c r="B200" s="36" t="s">
        <v>474</v>
      </c>
      <c r="C200" s="35" t="s">
        <v>475</v>
      </c>
      <c r="D200" s="36" t="s">
        <v>10</v>
      </c>
      <c r="E200" s="36" t="s">
        <v>27</v>
      </c>
      <c r="F200" s="37">
        <v>259.43</v>
      </c>
      <c r="G200" s="38">
        <v>154.07</v>
      </c>
      <c r="H200" s="39">
        <f t="shared" si="98"/>
        <v>192.58749999999998</v>
      </c>
      <c r="I200" s="39">
        <v>39970.379999999997</v>
      </c>
      <c r="J200" s="39">
        <f t="shared" si="99"/>
        <v>49962.975124999997</v>
      </c>
    </row>
    <row r="201" spans="1:10" ht="14.25" customHeight="1" x14ac:dyDescent="0.25">
      <c r="A201" s="40" t="s">
        <v>476</v>
      </c>
      <c r="B201" s="48" t="s">
        <v>477</v>
      </c>
      <c r="C201" s="49"/>
      <c r="D201" s="49"/>
      <c r="E201" s="49"/>
      <c r="F201" s="49"/>
      <c r="G201" s="49"/>
      <c r="H201" s="50"/>
      <c r="I201" s="41">
        <f t="shared" ref="I201:J201" si="100">SUM(I202:I203)</f>
        <v>4777.97</v>
      </c>
      <c r="J201" s="41">
        <f t="shared" si="100"/>
        <v>5972.470624999999</v>
      </c>
    </row>
    <row r="202" spans="1:10" ht="14.25" customHeight="1" x14ac:dyDescent="0.25">
      <c r="A202" s="35" t="s">
        <v>478</v>
      </c>
      <c r="B202" s="36" t="s">
        <v>441</v>
      </c>
      <c r="C202" s="35" t="s">
        <v>442</v>
      </c>
      <c r="D202" s="36" t="s">
        <v>6</v>
      </c>
      <c r="E202" s="36" t="s">
        <v>27</v>
      </c>
      <c r="F202" s="37">
        <v>98.05</v>
      </c>
      <c r="G202" s="38">
        <v>5.25</v>
      </c>
      <c r="H202" s="39">
        <f t="shared" ref="H202:H203" si="101">G202*1.25</f>
        <v>6.5625</v>
      </c>
      <c r="I202" s="39">
        <v>514.76</v>
      </c>
      <c r="J202" s="39">
        <f t="shared" ref="J202:J203" si="102">F202*H202</f>
        <v>643.453125</v>
      </c>
    </row>
    <row r="203" spans="1:10" ht="14.25" customHeight="1" x14ac:dyDescent="0.25">
      <c r="A203" s="35" t="s">
        <v>479</v>
      </c>
      <c r="B203" s="36" t="s">
        <v>447</v>
      </c>
      <c r="C203" s="35" t="s">
        <v>448</v>
      </c>
      <c r="D203" s="36" t="s">
        <v>6</v>
      </c>
      <c r="E203" s="36" t="s">
        <v>27</v>
      </c>
      <c r="F203" s="37">
        <v>98.05</v>
      </c>
      <c r="G203" s="38">
        <v>43.48</v>
      </c>
      <c r="H203" s="39">
        <f t="shared" si="101"/>
        <v>54.349999999999994</v>
      </c>
      <c r="I203" s="39">
        <v>4263.21</v>
      </c>
      <c r="J203" s="39">
        <f t="shared" si="102"/>
        <v>5329.017499999999</v>
      </c>
    </row>
    <row r="204" spans="1:10" ht="14.25" customHeight="1" x14ac:dyDescent="0.25">
      <c r="A204" s="33" t="s">
        <v>480</v>
      </c>
      <c r="B204" s="51" t="s">
        <v>481</v>
      </c>
      <c r="C204" s="49"/>
      <c r="D204" s="49"/>
      <c r="E204" s="49"/>
      <c r="F204" s="49"/>
      <c r="G204" s="49"/>
      <c r="H204" s="50"/>
      <c r="I204" s="34">
        <f t="shared" ref="I204:J204" si="103">I205+I218</f>
        <v>135299.38</v>
      </c>
      <c r="J204" s="34">
        <f t="shared" si="103"/>
        <v>169124.20962500002</v>
      </c>
    </row>
    <row r="205" spans="1:10" ht="14.25" customHeight="1" x14ac:dyDescent="0.25">
      <c r="A205" s="40" t="s">
        <v>482</v>
      </c>
      <c r="B205" s="48" t="s">
        <v>483</v>
      </c>
      <c r="C205" s="49"/>
      <c r="D205" s="49"/>
      <c r="E205" s="49"/>
      <c r="F205" s="49"/>
      <c r="G205" s="49"/>
      <c r="H205" s="50"/>
      <c r="I205" s="41">
        <f t="shared" ref="I205:J205" si="104">SUM(I206:I217)</f>
        <v>109007.09999999999</v>
      </c>
      <c r="J205" s="41">
        <f t="shared" si="104"/>
        <v>136258.86625000002</v>
      </c>
    </row>
    <row r="206" spans="1:10" ht="14.25" customHeight="1" x14ac:dyDescent="0.25">
      <c r="A206" s="35" t="s">
        <v>484</v>
      </c>
      <c r="B206" s="36" t="s">
        <v>485</v>
      </c>
      <c r="C206" s="35" t="s">
        <v>486</v>
      </c>
      <c r="D206" s="36" t="s">
        <v>10</v>
      </c>
      <c r="E206" s="36" t="s">
        <v>27</v>
      </c>
      <c r="F206" s="37">
        <v>282.92</v>
      </c>
      <c r="G206" s="38">
        <v>42.41</v>
      </c>
      <c r="H206" s="39">
        <f t="shared" ref="H206:H217" si="105">G206*1.25</f>
        <v>53.012499999999996</v>
      </c>
      <c r="I206" s="39">
        <v>11998.64</v>
      </c>
      <c r="J206" s="39">
        <f t="shared" ref="J206:J217" si="106">F206*H206</f>
        <v>14998.2965</v>
      </c>
    </row>
    <row r="207" spans="1:10" ht="14.25" customHeight="1" x14ac:dyDescent="0.25">
      <c r="A207" s="35" t="s">
        <v>487</v>
      </c>
      <c r="B207" s="36" t="s">
        <v>488</v>
      </c>
      <c r="C207" s="35" t="s">
        <v>489</v>
      </c>
      <c r="D207" s="36" t="s">
        <v>6</v>
      </c>
      <c r="E207" s="36" t="s">
        <v>27</v>
      </c>
      <c r="F207" s="37">
        <v>375.34</v>
      </c>
      <c r="G207" s="38">
        <v>52.69</v>
      </c>
      <c r="H207" s="39">
        <f t="shared" si="105"/>
        <v>65.862499999999997</v>
      </c>
      <c r="I207" s="39">
        <v>19776.66</v>
      </c>
      <c r="J207" s="39">
        <f t="shared" si="106"/>
        <v>24720.830749999997</v>
      </c>
    </row>
    <row r="208" spans="1:10" ht="14.25" customHeight="1" x14ac:dyDescent="0.25">
      <c r="A208" s="35" t="s">
        <v>490</v>
      </c>
      <c r="B208" s="36" t="s">
        <v>491</v>
      </c>
      <c r="C208" s="35" t="s">
        <v>492</v>
      </c>
      <c r="D208" s="36" t="s">
        <v>6</v>
      </c>
      <c r="E208" s="36" t="s">
        <v>27</v>
      </c>
      <c r="F208" s="37">
        <v>125.46</v>
      </c>
      <c r="G208" s="38">
        <v>53.98</v>
      </c>
      <c r="H208" s="39">
        <f t="shared" si="105"/>
        <v>67.474999999999994</v>
      </c>
      <c r="I208" s="39">
        <v>6772.33</v>
      </c>
      <c r="J208" s="39">
        <f t="shared" si="106"/>
        <v>8465.4134999999987</v>
      </c>
    </row>
    <row r="209" spans="1:10" ht="14.25" customHeight="1" x14ac:dyDescent="0.25">
      <c r="A209" s="35" t="s">
        <v>493</v>
      </c>
      <c r="B209" s="36" t="s">
        <v>494</v>
      </c>
      <c r="C209" s="35" t="s">
        <v>495</v>
      </c>
      <c r="D209" s="36" t="s">
        <v>6</v>
      </c>
      <c r="E209" s="36" t="s">
        <v>27</v>
      </c>
      <c r="F209" s="37">
        <v>42.9</v>
      </c>
      <c r="G209" s="38">
        <v>58.08</v>
      </c>
      <c r="H209" s="39">
        <f t="shared" si="105"/>
        <v>72.599999999999994</v>
      </c>
      <c r="I209" s="39">
        <v>2491.63</v>
      </c>
      <c r="J209" s="39">
        <f t="shared" si="106"/>
        <v>3114.5399999999995</v>
      </c>
    </row>
    <row r="210" spans="1:10" ht="14.25" customHeight="1" x14ac:dyDescent="0.25">
      <c r="A210" s="35" t="s">
        <v>496</v>
      </c>
      <c r="B210" s="36" t="s">
        <v>497</v>
      </c>
      <c r="C210" s="35" t="s">
        <v>498</v>
      </c>
      <c r="D210" s="36" t="s">
        <v>6</v>
      </c>
      <c r="E210" s="36" t="s">
        <v>27</v>
      </c>
      <c r="F210" s="37">
        <v>148.94999999999999</v>
      </c>
      <c r="G210" s="38">
        <v>49.06</v>
      </c>
      <c r="H210" s="39">
        <f t="shared" si="105"/>
        <v>61.325000000000003</v>
      </c>
      <c r="I210" s="39">
        <v>7307.49</v>
      </c>
      <c r="J210" s="39">
        <f t="shared" si="106"/>
        <v>9134.3587499999994</v>
      </c>
    </row>
    <row r="211" spans="1:10" ht="14.25" customHeight="1" x14ac:dyDescent="0.25">
      <c r="A211" s="35" t="s">
        <v>499</v>
      </c>
      <c r="B211" s="36" t="s">
        <v>500</v>
      </c>
      <c r="C211" s="35" t="s">
        <v>501</v>
      </c>
      <c r="D211" s="36" t="s">
        <v>10</v>
      </c>
      <c r="E211" s="36" t="s">
        <v>27</v>
      </c>
      <c r="F211" s="37">
        <v>216.53</v>
      </c>
      <c r="G211" s="38">
        <v>189.97</v>
      </c>
      <c r="H211" s="39">
        <f t="shared" si="105"/>
        <v>237.46250000000001</v>
      </c>
      <c r="I211" s="39">
        <v>41134.199999999997</v>
      </c>
      <c r="J211" s="39">
        <f t="shared" si="106"/>
        <v>51417.755125000003</v>
      </c>
    </row>
    <row r="212" spans="1:10" ht="14.25" customHeight="1" x14ac:dyDescent="0.25">
      <c r="A212" s="35" t="s">
        <v>502</v>
      </c>
      <c r="B212" s="36" t="s">
        <v>503</v>
      </c>
      <c r="C212" s="35" t="s">
        <v>504</v>
      </c>
      <c r="D212" s="36" t="s">
        <v>10</v>
      </c>
      <c r="E212" s="36" t="s">
        <v>27</v>
      </c>
      <c r="F212" s="37">
        <v>216.53</v>
      </c>
      <c r="G212" s="38">
        <v>6.79</v>
      </c>
      <c r="H212" s="39">
        <f t="shared" si="105"/>
        <v>8.4875000000000007</v>
      </c>
      <c r="I212" s="39">
        <v>1470.24</v>
      </c>
      <c r="J212" s="39">
        <f t="shared" si="106"/>
        <v>1837.7983750000001</v>
      </c>
    </row>
    <row r="213" spans="1:10" ht="14.25" customHeight="1" x14ac:dyDescent="0.25">
      <c r="A213" s="35" t="s">
        <v>505</v>
      </c>
      <c r="B213" s="36" t="s">
        <v>506</v>
      </c>
      <c r="C213" s="35" t="s">
        <v>507</v>
      </c>
      <c r="D213" s="36" t="s">
        <v>6</v>
      </c>
      <c r="E213" s="36" t="s">
        <v>41</v>
      </c>
      <c r="F213" s="37">
        <v>68</v>
      </c>
      <c r="G213" s="38">
        <v>11.16</v>
      </c>
      <c r="H213" s="39">
        <f t="shared" si="105"/>
        <v>13.95</v>
      </c>
      <c r="I213" s="39">
        <v>758.88</v>
      </c>
      <c r="J213" s="39">
        <f t="shared" si="106"/>
        <v>948.59999999999991</v>
      </c>
    </row>
    <row r="214" spans="1:10" ht="14.25" customHeight="1" x14ac:dyDescent="0.25">
      <c r="A214" s="35" t="s">
        <v>508</v>
      </c>
      <c r="B214" s="36" t="s">
        <v>509</v>
      </c>
      <c r="C214" s="35" t="s">
        <v>510</v>
      </c>
      <c r="D214" s="36" t="s">
        <v>6</v>
      </c>
      <c r="E214" s="36" t="s">
        <v>41</v>
      </c>
      <c r="F214" s="37">
        <v>127.2</v>
      </c>
      <c r="G214" s="38">
        <v>74.63</v>
      </c>
      <c r="H214" s="39">
        <f t="shared" si="105"/>
        <v>93.287499999999994</v>
      </c>
      <c r="I214" s="39">
        <v>9492.94</v>
      </c>
      <c r="J214" s="39">
        <f t="shared" si="106"/>
        <v>11866.17</v>
      </c>
    </row>
    <row r="215" spans="1:10" ht="14.25" customHeight="1" x14ac:dyDescent="0.25">
      <c r="A215" s="35" t="s">
        <v>511</v>
      </c>
      <c r="B215" s="36" t="s">
        <v>512</v>
      </c>
      <c r="C215" s="35" t="s">
        <v>513</v>
      </c>
      <c r="D215" s="36" t="s">
        <v>6</v>
      </c>
      <c r="E215" s="36" t="s">
        <v>41</v>
      </c>
      <c r="F215" s="37">
        <v>53.45</v>
      </c>
      <c r="G215" s="38">
        <v>90.38</v>
      </c>
      <c r="H215" s="39">
        <f t="shared" si="105"/>
        <v>112.97499999999999</v>
      </c>
      <c r="I215" s="39">
        <v>4830.8100000000004</v>
      </c>
      <c r="J215" s="39">
        <f t="shared" si="106"/>
        <v>6038.5137500000001</v>
      </c>
    </row>
    <row r="216" spans="1:10" ht="14.25" customHeight="1" x14ac:dyDescent="0.25">
      <c r="A216" s="35" t="s">
        <v>514</v>
      </c>
      <c r="B216" s="36" t="s">
        <v>515</v>
      </c>
      <c r="C216" s="35" t="s">
        <v>516</v>
      </c>
      <c r="D216" s="36" t="s">
        <v>10</v>
      </c>
      <c r="E216" s="36" t="s">
        <v>41</v>
      </c>
      <c r="F216" s="37">
        <v>1.75</v>
      </c>
      <c r="G216" s="38">
        <v>90.38</v>
      </c>
      <c r="H216" s="39">
        <f t="shared" si="105"/>
        <v>112.97499999999999</v>
      </c>
      <c r="I216" s="39">
        <v>158.16999999999999</v>
      </c>
      <c r="J216" s="39">
        <f t="shared" si="106"/>
        <v>197.70624999999998</v>
      </c>
    </row>
    <row r="217" spans="1:10" ht="14.25" customHeight="1" x14ac:dyDescent="0.25">
      <c r="A217" s="35" t="s">
        <v>517</v>
      </c>
      <c r="B217" s="36" t="s">
        <v>518</v>
      </c>
      <c r="C217" s="35" t="s">
        <v>519</v>
      </c>
      <c r="D217" s="36" t="s">
        <v>6</v>
      </c>
      <c r="E217" s="36" t="s">
        <v>27</v>
      </c>
      <c r="F217" s="37">
        <v>37.42</v>
      </c>
      <c r="G217" s="38">
        <v>75.23</v>
      </c>
      <c r="H217" s="39">
        <f t="shared" si="105"/>
        <v>94.037500000000009</v>
      </c>
      <c r="I217" s="39">
        <v>2815.11</v>
      </c>
      <c r="J217" s="39">
        <f t="shared" si="106"/>
        <v>3518.8832500000003</v>
      </c>
    </row>
    <row r="218" spans="1:10" ht="14.25" customHeight="1" x14ac:dyDescent="0.25">
      <c r="A218" s="40" t="s">
        <v>520</v>
      </c>
      <c r="B218" s="48" t="s">
        <v>521</v>
      </c>
      <c r="C218" s="49"/>
      <c r="D218" s="49"/>
      <c r="E218" s="49"/>
      <c r="F218" s="49"/>
      <c r="G218" s="49"/>
      <c r="H218" s="50"/>
      <c r="I218" s="41">
        <f t="shared" ref="I218:J218" si="107">SUM(I219:I225)</f>
        <v>26292.28</v>
      </c>
      <c r="J218" s="41">
        <f t="shared" si="107"/>
        <v>32865.343374999997</v>
      </c>
    </row>
    <row r="219" spans="1:10" ht="14.25" customHeight="1" x14ac:dyDescent="0.25">
      <c r="A219" s="35" t="s">
        <v>522</v>
      </c>
      <c r="B219" s="36" t="s">
        <v>523</v>
      </c>
      <c r="C219" s="35" t="s">
        <v>524</v>
      </c>
      <c r="D219" s="36" t="s">
        <v>6</v>
      </c>
      <c r="E219" s="36" t="s">
        <v>27</v>
      </c>
      <c r="F219" s="37">
        <v>254.8</v>
      </c>
      <c r="G219" s="38">
        <v>49.93</v>
      </c>
      <c r="H219" s="39">
        <f t="shared" ref="H219:H225" si="108">G219*1.25</f>
        <v>62.412500000000001</v>
      </c>
      <c r="I219" s="39">
        <v>12722.16</v>
      </c>
      <c r="J219" s="39">
        <f t="shared" ref="J219:J225" si="109">F219*H219</f>
        <v>15902.705000000002</v>
      </c>
    </row>
    <row r="220" spans="1:10" ht="14.25" customHeight="1" x14ac:dyDescent="0.25">
      <c r="A220" s="35" t="s">
        <v>525</v>
      </c>
      <c r="B220" s="36" t="s">
        <v>526</v>
      </c>
      <c r="C220" s="35" t="s">
        <v>527</v>
      </c>
      <c r="D220" s="36" t="s">
        <v>6</v>
      </c>
      <c r="E220" s="36" t="s">
        <v>27</v>
      </c>
      <c r="F220" s="37">
        <v>27.74</v>
      </c>
      <c r="G220" s="38">
        <v>81.709999999999994</v>
      </c>
      <c r="H220" s="39">
        <f t="shared" si="108"/>
        <v>102.13749999999999</v>
      </c>
      <c r="I220" s="39">
        <v>2266.64</v>
      </c>
      <c r="J220" s="39">
        <f t="shared" si="109"/>
        <v>2833.2942499999995</v>
      </c>
    </row>
    <row r="221" spans="1:10" ht="14.25" customHeight="1" x14ac:dyDescent="0.25">
      <c r="A221" s="35" t="s">
        <v>528</v>
      </c>
      <c r="B221" s="36" t="s">
        <v>529</v>
      </c>
      <c r="C221" s="35" t="s">
        <v>530</v>
      </c>
      <c r="D221" s="36" t="s">
        <v>10</v>
      </c>
      <c r="E221" s="36" t="s">
        <v>27</v>
      </c>
      <c r="F221" s="37">
        <v>4.88</v>
      </c>
      <c r="G221" s="38">
        <v>199.17</v>
      </c>
      <c r="H221" s="39">
        <f t="shared" si="108"/>
        <v>248.96249999999998</v>
      </c>
      <c r="I221" s="39">
        <v>971.95</v>
      </c>
      <c r="J221" s="39">
        <f t="shared" si="109"/>
        <v>1214.9369999999999</v>
      </c>
    </row>
    <row r="222" spans="1:10" ht="14.25" customHeight="1" x14ac:dyDescent="0.25">
      <c r="A222" s="35" t="s">
        <v>531</v>
      </c>
      <c r="B222" s="36" t="s">
        <v>532</v>
      </c>
      <c r="C222" s="35" t="s">
        <v>533</v>
      </c>
      <c r="D222" s="36" t="s">
        <v>10</v>
      </c>
      <c r="E222" s="36" t="s">
        <v>27</v>
      </c>
      <c r="F222" s="37">
        <v>7.5</v>
      </c>
      <c r="G222" s="38">
        <v>199.17</v>
      </c>
      <c r="H222" s="39">
        <f t="shared" si="108"/>
        <v>248.96249999999998</v>
      </c>
      <c r="I222" s="39">
        <v>1493.78</v>
      </c>
      <c r="J222" s="39">
        <f t="shared" si="109"/>
        <v>1867.2187499999998</v>
      </c>
    </row>
    <row r="223" spans="1:10" ht="14.25" customHeight="1" x14ac:dyDescent="0.25">
      <c r="A223" s="35" t="s">
        <v>534</v>
      </c>
      <c r="B223" s="36" t="s">
        <v>535</v>
      </c>
      <c r="C223" s="35" t="s">
        <v>536</v>
      </c>
      <c r="D223" s="36" t="s">
        <v>10</v>
      </c>
      <c r="E223" s="36" t="s">
        <v>61</v>
      </c>
      <c r="F223" s="37">
        <v>21.96</v>
      </c>
      <c r="G223" s="38">
        <v>168.33</v>
      </c>
      <c r="H223" s="39">
        <f t="shared" si="108"/>
        <v>210.41250000000002</v>
      </c>
      <c r="I223" s="39">
        <v>3696.53</v>
      </c>
      <c r="J223" s="39">
        <f t="shared" si="109"/>
        <v>4620.6585000000005</v>
      </c>
    </row>
    <row r="224" spans="1:10" ht="14.25" customHeight="1" x14ac:dyDescent="0.25">
      <c r="A224" s="35" t="s">
        <v>537</v>
      </c>
      <c r="B224" s="36" t="s">
        <v>538</v>
      </c>
      <c r="C224" s="35" t="s">
        <v>539</v>
      </c>
      <c r="D224" s="36" t="s">
        <v>6</v>
      </c>
      <c r="E224" s="36" t="s">
        <v>27</v>
      </c>
      <c r="F224" s="37">
        <v>344.81</v>
      </c>
      <c r="G224" s="38">
        <v>14.03</v>
      </c>
      <c r="H224" s="39">
        <f t="shared" si="108"/>
        <v>17.537499999999998</v>
      </c>
      <c r="I224" s="39">
        <v>4837.68</v>
      </c>
      <c r="J224" s="39">
        <f t="shared" si="109"/>
        <v>6047.1053749999992</v>
      </c>
    </row>
    <row r="225" spans="1:10" ht="14.25" customHeight="1" x14ac:dyDescent="0.25">
      <c r="A225" s="35" t="s">
        <v>540</v>
      </c>
      <c r="B225" s="36" t="s">
        <v>541</v>
      </c>
      <c r="C225" s="35" t="s">
        <v>542</v>
      </c>
      <c r="D225" s="36" t="s">
        <v>6</v>
      </c>
      <c r="E225" s="36" t="s">
        <v>41</v>
      </c>
      <c r="F225" s="37">
        <v>8.06</v>
      </c>
      <c r="G225" s="38">
        <v>37.659999999999997</v>
      </c>
      <c r="H225" s="39">
        <f t="shared" si="108"/>
        <v>47.074999999999996</v>
      </c>
      <c r="I225" s="39">
        <v>303.54000000000002</v>
      </c>
      <c r="J225" s="39">
        <f t="shared" si="109"/>
        <v>379.42449999999997</v>
      </c>
    </row>
    <row r="226" spans="1:10" ht="14.25" customHeight="1" x14ac:dyDescent="0.25">
      <c r="A226" s="33" t="s">
        <v>543</v>
      </c>
      <c r="B226" s="51" t="s">
        <v>544</v>
      </c>
      <c r="C226" s="49"/>
      <c r="D226" s="49"/>
      <c r="E226" s="49"/>
      <c r="F226" s="49"/>
      <c r="G226" s="49"/>
      <c r="H226" s="50"/>
      <c r="I226" s="34">
        <f t="shared" ref="I226:J226" si="110">I227+I234+I237+I240</f>
        <v>141539.65999999997</v>
      </c>
      <c r="J226" s="34">
        <f t="shared" si="110"/>
        <v>176924.56774999996</v>
      </c>
    </row>
    <row r="227" spans="1:10" ht="14.25" customHeight="1" x14ac:dyDescent="0.25">
      <c r="A227" s="40" t="s">
        <v>545</v>
      </c>
      <c r="B227" s="48" t="s">
        <v>546</v>
      </c>
      <c r="C227" s="49"/>
      <c r="D227" s="49"/>
      <c r="E227" s="49"/>
      <c r="F227" s="49"/>
      <c r="G227" s="49"/>
      <c r="H227" s="50"/>
      <c r="I227" s="41">
        <f t="shared" ref="I227:J227" si="111">SUM(I228:I233)</f>
        <v>99640.449999999983</v>
      </c>
      <c r="J227" s="41">
        <f t="shared" si="111"/>
        <v>124550.55424999999</v>
      </c>
    </row>
    <row r="228" spans="1:10" ht="14.25" customHeight="1" x14ac:dyDescent="0.25">
      <c r="A228" s="35" t="s">
        <v>547</v>
      </c>
      <c r="B228" s="36" t="s">
        <v>548</v>
      </c>
      <c r="C228" s="35" t="s">
        <v>549</v>
      </c>
      <c r="D228" s="36" t="s">
        <v>6</v>
      </c>
      <c r="E228" s="36" t="s">
        <v>27</v>
      </c>
      <c r="F228" s="37">
        <v>2004.59</v>
      </c>
      <c r="G228" s="38">
        <v>19.54</v>
      </c>
      <c r="H228" s="39">
        <f t="shared" ref="H228:H233" si="112">G228*1.25</f>
        <v>24.424999999999997</v>
      </c>
      <c r="I228" s="39">
        <v>39169.69</v>
      </c>
      <c r="J228" s="39">
        <f t="shared" ref="J228:J233" si="113">F228*H228</f>
        <v>48962.110749999993</v>
      </c>
    </row>
    <row r="229" spans="1:10" ht="14.25" customHeight="1" x14ac:dyDescent="0.25">
      <c r="A229" s="35" t="s">
        <v>550</v>
      </c>
      <c r="B229" s="36" t="s">
        <v>551</v>
      </c>
      <c r="C229" s="35" t="s">
        <v>552</v>
      </c>
      <c r="D229" s="36" t="s">
        <v>10</v>
      </c>
      <c r="E229" s="36" t="s">
        <v>27</v>
      </c>
      <c r="F229" s="37">
        <v>1902.96</v>
      </c>
      <c r="G229" s="38">
        <v>13.64</v>
      </c>
      <c r="H229" s="39">
        <f t="shared" si="112"/>
        <v>17.05</v>
      </c>
      <c r="I229" s="39">
        <v>25956.37</v>
      </c>
      <c r="J229" s="39">
        <f t="shared" si="113"/>
        <v>32445.468000000001</v>
      </c>
    </row>
    <row r="230" spans="1:10" ht="14.25" customHeight="1" x14ac:dyDescent="0.25">
      <c r="A230" s="35" t="s">
        <v>553</v>
      </c>
      <c r="B230" s="36" t="s">
        <v>554</v>
      </c>
      <c r="C230" s="35" t="s">
        <v>555</v>
      </c>
      <c r="D230" s="36" t="s">
        <v>6</v>
      </c>
      <c r="E230" s="36" t="s">
        <v>27</v>
      </c>
      <c r="F230" s="37">
        <v>126.01</v>
      </c>
      <c r="G230" s="38">
        <v>19.55</v>
      </c>
      <c r="H230" s="39">
        <f t="shared" si="112"/>
        <v>24.4375</v>
      </c>
      <c r="I230" s="39">
        <v>2463.5</v>
      </c>
      <c r="J230" s="39">
        <f t="shared" si="113"/>
        <v>3079.3693750000002</v>
      </c>
    </row>
    <row r="231" spans="1:10" ht="14.25" customHeight="1" x14ac:dyDescent="0.25">
      <c r="A231" s="35" t="s">
        <v>556</v>
      </c>
      <c r="B231" s="36" t="s">
        <v>557</v>
      </c>
      <c r="C231" s="35" t="s">
        <v>558</v>
      </c>
      <c r="D231" s="36" t="s">
        <v>10</v>
      </c>
      <c r="E231" s="36" t="s">
        <v>27</v>
      </c>
      <c r="F231" s="37">
        <v>12.72</v>
      </c>
      <c r="G231" s="38">
        <v>19.55</v>
      </c>
      <c r="H231" s="39">
        <f t="shared" si="112"/>
        <v>24.4375</v>
      </c>
      <c r="I231" s="39">
        <v>248.68</v>
      </c>
      <c r="J231" s="39">
        <f t="shared" si="113"/>
        <v>310.84500000000003</v>
      </c>
    </row>
    <row r="232" spans="1:10" ht="14.25" customHeight="1" x14ac:dyDescent="0.25">
      <c r="A232" s="35" t="s">
        <v>559</v>
      </c>
      <c r="B232" s="36" t="s">
        <v>560</v>
      </c>
      <c r="C232" s="35" t="s">
        <v>561</v>
      </c>
      <c r="D232" s="36" t="s">
        <v>10</v>
      </c>
      <c r="E232" s="36" t="s">
        <v>27</v>
      </c>
      <c r="F232" s="37">
        <v>101.63</v>
      </c>
      <c r="G232" s="38">
        <v>145.59</v>
      </c>
      <c r="H232" s="39">
        <f t="shared" si="112"/>
        <v>181.98750000000001</v>
      </c>
      <c r="I232" s="39">
        <v>14796.31</v>
      </c>
      <c r="J232" s="39">
        <f t="shared" si="113"/>
        <v>18495.389625</v>
      </c>
    </row>
    <row r="233" spans="1:10" ht="14.25" customHeight="1" x14ac:dyDescent="0.25">
      <c r="A233" s="35" t="s">
        <v>562</v>
      </c>
      <c r="B233" s="36" t="s">
        <v>563</v>
      </c>
      <c r="C233" s="35" t="s">
        <v>564</v>
      </c>
      <c r="D233" s="36" t="s">
        <v>6</v>
      </c>
      <c r="E233" s="36" t="s">
        <v>27</v>
      </c>
      <c r="F233" s="37">
        <v>593.16</v>
      </c>
      <c r="G233" s="38">
        <v>28.67</v>
      </c>
      <c r="H233" s="39">
        <f t="shared" si="112"/>
        <v>35.837500000000006</v>
      </c>
      <c r="I233" s="39">
        <v>17005.900000000001</v>
      </c>
      <c r="J233" s="39">
        <f t="shared" si="113"/>
        <v>21257.371500000001</v>
      </c>
    </row>
    <row r="234" spans="1:10" ht="14.25" customHeight="1" x14ac:dyDescent="0.25">
      <c r="A234" s="40" t="s">
        <v>565</v>
      </c>
      <c r="B234" s="48" t="s">
        <v>566</v>
      </c>
      <c r="C234" s="49"/>
      <c r="D234" s="49"/>
      <c r="E234" s="49"/>
      <c r="F234" s="49"/>
      <c r="G234" s="49"/>
      <c r="H234" s="50"/>
      <c r="I234" s="41">
        <f t="shared" ref="I234:J234" si="114">SUM(I235:I236)</f>
        <v>17401.07</v>
      </c>
      <c r="J234" s="41">
        <f t="shared" si="114"/>
        <v>21751.3325</v>
      </c>
    </row>
    <row r="235" spans="1:10" ht="14.25" customHeight="1" x14ac:dyDescent="0.25">
      <c r="A235" s="35" t="s">
        <v>567</v>
      </c>
      <c r="B235" s="36" t="s">
        <v>568</v>
      </c>
      <c r="C235" s="35" t="s">
        <v>569</v>
      </c>
      <c r="D235" s="36" t="s">
        <v>6</v>
      </c>
      <c r="E235" s="36" t="s">
        <v>27</v>
      </c>
      <c r="F235" s="37">
        <v>442.55</v>
      </c>
      <c r="G235" s="38">
        <v>23.1</v>
      </c>
      <c r="H235" s="39">
        <f t="shared" ref="H235:H236" si="115">G235*1.25</f>
        <v>28.875</v>
      </c>
      <c r="I235" s="39">
        <v>10222.91</v>
      </c>
      <c r="J235" s="39">
        <f t="shared" ref="J235:J236" si="116">F235*H235</f>
        <v>12778.63125</v>
      </c>
    </row>
    <row r="236" spans="1:10" ht="14.25" customHeight="1" x14ac:dyDescent="0.25">
      <c r="A236" s="35" t="s">
        <v>570</v>
      </c>
      <c r="B236" s="36" t="s">
        <v>571</v>
      </c>
      <c r="C236" s="35" t="s">
        <v>572</v>
      </c>
      <c r="D236" s="36" t="s">
        <v>6</v>
      </c>
      <c r="E236" s="36" t="s">
        <v>27</v>
      </c>
      <c r="F236" s="37">
        <v>442.55</v>
      </c>
      <c r="G236" s="38">
        <v>16.22</v>
      </c>
      <c r="H236" s="39">
        <f t="shared" si="115"/>
        <v>20.274999999999999</v>
      </c>
      <c r="I236" s="39">
        <v>7178.16</v>
      </c>
      <c r="J236" s="39">
        <f t="shared" si="116"/>
        <v>8972.7012500000001</v>
      </c>
    </row>
    <row r="237" spans="1:10" ht="14.25" customHeight="1" x14ac:dyDescent="0.25">
      <c r="A237" s="40" t="s">
        <v>573</v>
      </c>
      <c r="B237" s="48" t="s">
        <v>574</v>
      </c>
      <c r="C237" s="49"/>
      <c r="D237" s="49"/>
      <c r="E237" s="49"/>
      <c r="F237" s="49"/>
      <c r="G237" s="49"/>
      <c r="H237" s="50"/>
      <c r="I237" s="41">
        <f t="shared" ref="I237:J237" si="117">I238</f>
        <v>21223.27</v>
      </c>
      <c r="J237" s="41">
        <f t="shared" si="117"/>
        <v>26529.093500000003</v>
      </c>
    </row>
    <row r="238" spans="1:10" ht="14.25" customHeight="1" x14ac:dyDescent="0.25">
      <c r="A238" s="40" t="s">
        <v>575</v>
      </c>
      <c r="B238" s="48" t="s">
        <v>216</v>
      </c>
      <c r="C238" s="49"/>
      <c r="D238" s="49"/>
      <c r="E238" s="49"/>
      <c r="F238" s="49"/>
      <c r="G238" s="49"/>
      <c r="H238" s="50"/>
      <c r="I238" s="42">
        <f t="shared" ref="I238:J238" si="118">SUM(I239)</f>
        <v>21223.27</v>
      </c>
      <c r="J238" s="42">
        <f t="shared" si="118"/>
        <v>26529.093500000003</v>
      </c>
    </row>
    <row r="239" spans="1:10" ht="14.25" customHeight="1" x14ac:dyDescent="0.25">
      <c r="A239" s="35" t="s">
        <v>576</v>
      </c>
      <c r="B239" s="36" t="s">
        <v>577</v>
      </c>
      <c r="C239" s="35" t="s">
        <v>578</v>
      </c>
      <c r="D239" s="36" t="s">
        <v>6</v>
      </c>
      <c r="E239" s="36" t="s">
        <v>27</v>
      </c>
      <c r="F239" s="37">
        <v>1285.48</v>
      </c>
      <c r="G239" s="38">
        <v>16.510000000000002</v>
      </c>
      <c r="H239" s="39">
        <f>G239*1.25</f>
        <v>20.637500000000003</v>
      </c>
      <c r="I239" s="39">
        <v>21223.27</v>
      </c>
      <c r="J239" s="39">
        <f>F239*H239</f>
        <v>26529.093500000003</v>
      </c>
    </row>
    <row r="240" spans="1:10" ht="14.25" customHeight="1" x14ac:dyDescent="0.25">
      <c r="A240" s="40" t="s">
        <v>579</v>
      </c>
      <c r="B240" s="48" t="s">
        <v>477</v>
      </c>
      <c r="C240" s="49"/>
      <c r="D240" s="49"/>
      <c r="E240" s="49"/>
      <c r="F240" s="49"/>
      <c r="G240" s="49"/>
      <c r="H240" s="50"/>
      <c r="I240" s="41">
        <f t="shared" ref="I240:J240" si="119">SUM(I241:I242)</f>
        <v>3274.87</v>
      </c>
      <c r="J240" s="41">
        <f t="shared" si="119"/>
        <v>4093.5875000000001</v>
      </c>
    </row>
    <row r="241" spans="1:10" ht="14.25" customHeight="1" x14ac:dyDescent="0.25">
      <c r="A241" s="35" t="s">
        <v>580</v>
      </c>
      <c r="B241" s="36" t="s">
        <v>581</v>
      </c>
      <c r="C241" s="35" t="s">
        <v>582</v>
      </c>
      <c r="D241" s="36" t="s">
        <v>6</v>
      </c>
      <c r="E241" s="36" t="s">
        <v>27</v>
      </c>
      <c r="F241" s="37">
        <v>98.05</v>
      </c>
      <c r="G241" s="38">
        <v>19.760000000000002</v>
      </c>
      <c r="H241" s="39">
        <f t="shared" ref="H241:H242" si="120">G241*1.25</f>
        <v>24.700000000000003</v>
      </c>
      <c r="I241" s="39">
        <v>1937.47</v>
      </c>
      <c r="J241" s="39">
        <f t="shared" ref="J241:J242" si="121">F241*H241</f>
        <v>2421.835</v>
      </c>
    </row>
    <row r="242" spans="1:10" ht="14.25" customHeight="1" x14ac:dyDescent="0.25">
      <c r="A242" s="35" t="s">
        <v>583</v>
      </c>
      <c r="B242" s="36" t="s">
        <v>584</v>
      </c>
      <c r="C242" s="35" t="s">
        <v>585</v>
      </c>
      <c r="D242" s="36" t="s">
        <v>6</v>
      </c>
      <c r="E242" s="36" t="s">
        <v>27</v>
      </c>
      <c r="F242" s="37">
        <v>98.05</v>
      </c>
      <c r="G242" s="38">
        <v>13.64</v>
      </c>
      <c r="H242" s="39">
        <f t="shared" si="120"/>
        <v>17.05</v>
      </c>
      <c r="I242" s="39">
        <v>1337.4</v>
      </c>
      <c r="J242" s="39">
        <f t="shared" si="121"/>
        <v>1671.7525000000001</v>
      </c>
    </row>
    <row r="243" spans="1:10" ht="14.25" customHeight="1" x14ac:dyDescent="0.25">
      <c r="A243" s="33" t="s">
        <v>586</v>
      </c>
      <c r="B243" s="51" t="s">
        <v>587</v>
      </c>
      <c r="C243" s="49"/>
      <c r="D243" s="49"/>
      <c r="E243" s="49"/>
      <c r="F243" s="49"/>
      <c r="G243" s="49"/>
      <c r="H243" s="50"/>
      <c r="I243" s="34">
        <f t="shared" ref="I243:J243" si="122">I244+I287+I294</f>
        <v>80350.03</v>
      </c>
      <c r="J243" s="34">
        <f t="shared" si="122"/>
        <v>100437.54687499997</v>
      </c>
    </row>
    <row r="244" spans="1:10" ht="14.25" customHeight="1" x14ac:dyDescent="0.25">
      <c r="A244" s="40" t="s">
        <v>588</v>
      </c>
      <c r="B244" s="48" t="s">
        <v>589</v>
      </c>
      <c r="C244" s="49"/>
      <c r="D244" s="49"/>
      <c r="E244" s="49"/>
      <c r="F244" s="49"/>
      <c r="G244" s="49"/>
      <c r="H244" s="50"/>
      <c r="I244" s="41">
        <f t="shared" ref="I244:J244" si="123">SUM(I245:I286)</f>
        <v>29998.429999999997</v>
      </c>
      <c r="J244" s="41">
        <f t="shared" si="123"/>
        <v>37498.046874999978</v>
      </c>
    </row>
    <row r="245" spans="1:10" ht="14.25" customHeight="1" x14ac:dyDescent="0.25">
      <c r="A245" s="35" t="s">
        <v>590</v>
      </c>
      <c r="B245" s="36" t="s">
        <v>591</v>
      </c>
      <c r="C245" s="35" t="s">
        <v>592</v>
      </c>
      <c r="D245" s="36" t="s">
        <v>6</v>
      </c>
      <c r="E245" s="36" t="s">
        <v>41</v>
      </c>
      <c r="F245" s="37">
        <v>27.6</v>
      </c>
      <c r="G245" s="38">
        <v>11.23</v>
      </c>
      <c r="H245" s="39">
        <f t="shared" ref="H245:H286" si="124">G245*1.25</f>
        <v>14.037500000000001</v>
      </c>
      <c r="I245" s="39">
        <v>309.95</v>
      </c>
      <c r="J245" s="39">
        <f t="shared" ref="J245:J286" si="125">F245*H245</f>
        <v>387.43500000000006</v>
      </c>
    </row>
    <row r="246" spans="1:10" ht="14.25" customHeight="1" x14ac:dyDescent="0.25">
      <c r="A246" s="35" t="s">
        <v>593</v>
      </c>
      <c r="B246" s="36" t="s">
        <v>594</v>
      </c>
      <c r="C246" s="35" t="s">
        <v>595</v>
      </c>
      <c r="D246" s="36" t="s">
        <v>6</v>
      </c>
      <c r="E246" s="36" t="s">
        <v>41</v>
      </c>
      <c r="F246" s="37">
        <v>166.9</v>
      </c>
      <c r="G246" s="38">
        <v>25.26</v>
      </c>
      <c r="H246" s="39">
        <f t="shared" si="124"/>
        <v>31.575000000000003</v>
      </c>
      <c r="I246" s="39">
        <v>4215.8900000000003</v>
      </c>
      <c r="J246" s="39">
        <f t="shared" si="125"/>
        <v>5269.8675000000003</v>
      </c>
    </row>
    <row r="247" spans="1:10" ht="14.25" customHeight="1" x14ac:dyDescent="0.25">
      <c r="A247" s="35" t="s">
        <v>596</v>
      </c>
      <c r="B247" s="36" t="s">
        <v>597</v>
      </c>
      <c r="C247" s="35" t="s">
        <v>598</v>
      </c>
      <c r="D247" s="36" t="s">
        <v>6</v>
      </c>
      <c r="E247" s="36" t="s">
        <v>41</v>
      </c>
      <c r="F247" s="37">
        <v>81.05</v>
      </c>
      <c r="G247" s="38">
        <v>30.07</v>
      </c>
      <c r="H247" s="39">
        <f t="shared" si="124"/>
        <v>37.587499999999999</v>
      </c>
      <c r="I247" s="39">
        <v>2437.17</v>
      </c>
      <c r="J247" s="39">
        <f t="shared" si="125"/>
        <v>3046.4668749999996</v>
      </c>
    </row>
    <row r="248" spans="1:10" ht="14.25" customHeight="1" x14ac:dyDescent="0.25">
      <c r="A248" s="35" t="s">
        <v>599</v>
      </c>
      <c r="B248" s="36" t="s">
        <v>600</v>
      </c>
      <c r="C248" s="35" t="s">
        <v>601</v>
      </c>
      <c r="D248" s="36" t="s">
        <v>6</v>
      </c>
      <c r="E248" s="36" t="s">
        <v>41</v>
      </c>
      <c r="F248" s="37">
        <v>11</v>
      </c>
      <c r="G248" s="38">
        <v>27.35</v>
      </c>
      <c r="H248" s="39">
        <f t="shared" si="124"/>
        <v>34.1875</v>
      </c>
      <c r="I248" s="39">
        <v>300.85000000000002</v>
      </c>
      <c r="J248" s="39">
        <f t="shared" si="125"/>
        <v>376.0625</v>
      </c>
    </row>
    <row r="249" spans="1:10" ht="14.25" customHeight="1" x14ac:dyDescent="0.25">
      <c r="A249" s="35" t="s">
        <v>602</v>
      </c>
      <c r="B249" s="36" t="s">
        <v>603</v>
      </c>
      <c r="C249" s="35" t="s">
        <v>604</v>
      </c>
      <c r="D249" s="36" t="s">
        <v>6</v>
      </c>
      <c r="E249" s="36" t="s">
        <v>41</v>
      </c>
      <c r="F249" s="37">
        <v>134.6</v>
      </c>
      <c r="G249" s="38">
        <v>44.4</v>
      </c>
      <c r="H249" s="39">
        <f t="shared" si="124"/>
        <v>55.5</v>
      </c>
      <c r="I249" s="39">
        <v>5976.24</v>
      </c>
      <c r="J249" s="39">
        <f t="shared" si="125"/>
        <v>7470.2999999999993</v>
      </c>
    </row>
    <row r="250" spans="1:10" ht="14.25" customHeight="1" x14ac:dyDescent="0.25">
      <c r="A250" s="35" t="s">
        <v>605</v>
      </c>
      <c r="B250" s="36" t="s">
        <v>606</v>
      </c>
      <c r="C250" s="35" t="s">
        <v>607</v>
      </c>
      <c r="D250" s="36" t="s">
        <v>6</v>
      </c>
      <c r="E250" s="36" t="s">
        <v>41</v>
      </c>
      <c r="F250" s="37">
        <v>54.55</v>
      </c>
      <c r="G250" s="38">
        <v>61.04</v>
      </c>
      <c r="H250" s="39">
        <f t="shared" si="124"/>
        <v>76.3</v>
      </c>
      <c r="I250" s="39">
        <v>3329.73</v>
      </c>
      <c r="J250" s="39">
        <f t="shared" si="125"/>
        <v>4162.165</v>
      </c>
    </row>
    <row r="251" spans="1:10" ht="14.25" customHeight="1" x14ac:dyDescent="0.25">
      <c r="A251" s="35" t="s">
        <v>608</v>
      </c>
      <c r="B251" s="36" t="s">
        <v>609</v>
      </c>
      <c r="C251" s="35" t="s">
        <v>610</v>
      </c>
      <c r="D251" s="36" t="s">
        <v>6</v>
      </c>
      <c r="E251" s="36" t="s">
        <v>34</v>
      </c>
      <c r="F251" s="37">
        <v>6</v>
      </c>
      <c r="G251" s="38">
        <v>219.11</v>
      </c>
      <c r="H251" s="39">
        <f t="shared" si="124"/>
        <v>273.88750000000005</v>
      </c>
      <c r="I251" s="39">
        <v>1314.66</v>
      </c>
      <c r="J251" s="39">
        <f t="shared" si="125"/>
        <v>1643.3250000000003</v>
      </c>
    </row>
    <row r="252" spans="1:10" ht="14.25" customHeight="1" x14ac:dyDescent="0.25">
      <c r="A252" s="35" t="s">
        <v>611</v>
      </c>
      <c r="B252" s="36" t="s">
        <v>612</v>
      </c>
      <c r="C252" s="35" t="s">
        <v>613</v>
      </c>
      <c r="D252" s="36" t="s">
        <v>6</v>
      </c>
      <c r="E252" s="36" t="s">
        <v>34</v>
      </c>
      <c r="F252" s="37">
        <v>2</v>
      </c>
      <c r="G252" s="38">
        <v>306.89</v>
      </c>
      <c r="H252" s="39">
        <f t="shared" si="124"/>
        <v>383.61249999999995</v>
      </c>
      <c r="I252" s="39">
        <v>613.78</v>
      </c>
      <c r="J252" s="39">
        <f t="shared" si="125"/>
        <v>767.22499999999991</v>
      </c>
    </row>
    <row r="253" spans="1:10" ht="14.25" customHeight="1" x14ac:dyDescent="0.25">
      <c r="A253" s="35" t="s">
        <v>614</v>
      </c>
      <c r="B253" s="36" t="s">
        <v>615</v>
      </c>
      <c r="C253" s="35" t="s">
        <v>616</v>
      </c>
      <c r="D253" s="36" t="s">
        <v>6</v>
      </c>
      <c r="E253" s="36" t="s">
        <v>34</v>
      </c>
      <c r="F253" s="37">
        <v>4</v>
      </c>
      <c r="G253" s="38">
        <v>5.96</v>
      </c>
      <c r="H253" s="39">
        <f t="shared" si="124"/>
        <v>7.45</v>
      </c>
      <c r="I253" s="39">
        <v>23.84</v>
      </c>
      <c r="J253" s="39">
        <f t="shared" si="125"/>
        <v>29.8</v>
      </c>
    </row>
    <row r="254" spans="1:10" ht="14.25" customHeight="1" x14ac:dyDescent="0.25">
      <c r="A254" s="35" t="s">
        <v>617</v>
      </c>
      <c r="B254" s="36" t="s">
        <v>618</v>
      </c>
      <c r="C254" s="35" t="s">
        <v>619</v>
      </c>
      <c r="D254" s="36" t="s">
        <v>6</v>
      </c>
      <c r="E254" s="36" t="s">
        <v>34</v>
      </c>
      <c r="F254" s="37">
        <v>72</v>
      </c>
      <c r="G254" s="38">
        <v>6.95</v>
      </c>
      <c r="H254" s="39">
        <f t="shared" si="124"/>
        <v>8.6875</v>
      </c>
      <c r="I254" s="39">
        <v>500.4</v>
      </c>
      <c r="J254" s="39">
        <f t="shared" si="125"/>
        <v>625.5</v>
      </c>
    </row>
    <row r="255" spans="1:10" ht="14.25" customHeight="1" x14ac:dyDescent="0.25">
      <c r="A255" s="35" t="s">
        <v>620</v>
      </c>
      <c r="B255" s="36" t="s">
        <v>621</v>
      </c>
      <c r="C255" s="35" t="s">
        <v>622</v>
      </c>
      <c r="D255" s="36" t="s">
        <v>6</v>
      </c>
      <c r="E255" s="36" t="s">
        <v>34</v>
      </c>
      <c r="F255" s="37">
        <v>40</v>
      </c>
      <c r="G255" s="38">
        <v>17.190000000000001</v>
      </c>
      <c r="H255" s="39">
        <f t="shared" si="124"/>
        <v>21.487500000000001</v>
      </c>
      <c r="I255" s="39">
        <v>687.6</v>
      </c>
      <c r="J255" s="39">
        <f t="shared" si="125"/>
        <v>859.5</v>
      </c>
    </row>
    <row r="256" spans="1:10" ht="14.25" customHeight="1" x14ac:dyDescent="0.25">
      <c r="A256" s="35" t="s">
        <v>623</v>
      </c>
      <c r="B256" s="36" t="s">
        <v>624</v>
      </c>
      <c r="C256" s="35" t="s">
        <v>625</v>
      </c>
      <c r="D256" s="36" t="s">
        <v>6</v>
      </c>
      <c r="E256" s="36" t="s">
        <v>34</v>
      </c>
      <c r="F256" s="37">
        <v>6</v>
      </c>
      <c r="G256" s="38">
        <v>28.74</v>
      </c>
      <c r="H256" s="39">
        <f t="shared" si="124"/>
        <v>35.924999999999997</v>
      </c>
      <c r="I256" s="39">
        <v>172.44</v>
      </c>
      <c r="J256" s="39">
        <f t="shared" si="125"/>
        <v>215.54999999999998</v>
      </c>
    </row>
    <row r="257" spans="1:10" ht="14.25" customHeight="1" x14ac:dyDescent="0.25">
      <c r="A257" s="35" t="s">
        <v>626</v>
      </c>
      <c r="B257" s="36" t="s">
        <v>627</v>
      </c>
      <c r="C257" s="35" t="s">
        <v>628</v>
      </c>
      <c r="D257" s="36" t="s">
        <v>6</v>
      </c>
      <c r="E257" s="36" t="s">
        <v>34</v>
      </c>
      <c r="F257" s="37">
        <v>2</v>
      </c>
      <c r="G257" s="38">
        <v>38.229999999999997</v>
      </c>
      <c r="H257" s="39">
        <f t="shared" si="124"/>
        <v>47.787499999999994</v>
      </c>
      <c r="I257" s="39">
        <v>76.459999999999994</v>
      </c>
      <c r="J257" s="39">
        <f t="shared" si="125"/>
        <v>95.574999999999989</v>
      </c>
    </row>
    <row r="258" spans="1:10" ht="14.25" customHeight="1" x14ac:dyDescent="0.25">
      <c r="A258" s="35" t="s">
        <v>629</v>
      </c>
      <c r="B258" s="36" t="s">
        <v>630</v>
      </c>
      <c r="C258" s="35" t="s">
        <v>631</v>
      </c>
      <c r="D258" s="36" t="s">
        <v>6</v>
      </c>
      <c r="E258" s="36" t="s">
        <v>34</v>
      </c>
      <c r="F258" s="37">
        <v>6</v>
      </c>
      <c r="G258" s="38">
        <v>19.63</v>
      </c>
      <c r="H258" s="39">
        <f t="shared" si="124"/>
        <v>24.537499999999998</v>
      </c>
      <c r="I258" s="39">
        <v>117.78</v>
      </c>
      <c r="J258" s="39">
        <f t="shared" si="125"/>
        <v>147.22499999999999</v>
      </c>
    </row>
    <row r="259" spans="1:10" ht="14.25" customHeight="1" x14ac:dyDescent="0.25">
      <c r="A259" s="35" t="s">
        <v>632</v>
      </c>
      <c r="B259" s="36" t="s">
        <v>633</v>
      </c>
      <c r="C259" s="35" t="s">
        <v>634</v>
      </c>
      <c r="D259" s="36" t="s">
        <v>10</v>
      </c>
      <c r="E259" s="36" t="s">
        <v>34</v>
      </c>
      <c r="F259" s="37">
        <v>2</v>
      </c>
      <c r="G259" s="38">
        <v>14.52</v>
      </c>
      <c r="H259" s="39">
        <f t="shared" si="124"/>
        <v>18.149999999999999</v>
      </c>
      <c r="I259" s="39">
        <v>29.04</v>
      </c>
      <c r="J259" s="39">
        <f t="shared" si="125"/>
        <v>36.299999999999997</v>
      </c>
    </row>
    <row r="260" spans="1:10" ht="14.25" customHeight="1" x14ac:dyDescent="0.25">
      <c r="A260" s="35" t="s">
        <v>635</v>
      </c>
      <c r="B260" s="36" t="s">
        <v>636</v>
      </c>
      <c r="C260" s="35" t="s">
        <v>637</v>
      </c>
      <c r="D260" s="36" t="s">
        <v>10</v>
      </c>
      <c r="E260" s="36" t="s">
        <v>34</v>
      </c>
      <c r="F260" s="37">
        <v>4</v>
      </c>
      <c r="G260" s="38">
        <v>14.52</v>
      </c>
      <c r="H260" s="39">
        <f t="shared" si="124"/>
        <v>18.149999999999999</v>
      </c>
      <c r="I260" s="39">
        <v>58.08</v>
      </c>
      <c r="J260" s="39">
        <f t="shared" si="125"/>
        <v>72.599999999999994</v>
      </c>
    </row>
    <row r="261" spans="1:10" ht="14.25" customHeight="1" x14ac:dyDescent="0.25">
      <c r="A261" s="35" t="s">
        <v>638</v>
      </c>
      <c r="B261" s="36" t="s">
        <v>639</v>
      </c>
      <c r="C261" s="35" t="s">
        <v>640</v>
      </c>
      <c r="D261" s="36" t="s">
        <v>6</v>
      </c>
      <c r="E261" s="36" t="s">
        <v>34</v>
      </c>
      <c r="F261" s="37">
        <v>30</v>
      </c>
      <c r="G261" s="38">
        <v>14.44</v>
      </c>
      <c r="H261" s="39">
        <f t="shared" si="124"/>
        <v>18.05</v>
      </c>
      <c r="I261" s="39">
        <v>433.2</v>
      </c>
      <c r="J261" s="39">
        <f t="shared" si="125"/>
        <v>541.5</v>
      </c>
    </row>
    <row r="262" spans="1:10" ht="14.25" customHeight="1" x14ac:dyDescent="0.25">
      <c r="A262" s="35" t="s">
        <v>641</v>
      </c>
      <c r="B262" s="36" t="s">
        <v>642</v>
      </c>
      <c r="C262" s="35" t="s">
        <v>643</v>
      </c>
      <c r="D262" s="36" t="s">
        <v>6</v>
      </c>
      <c r="E262" s="36" t="s">
        <v>34</v>
      </c>
      <c r="F262" s="37">
        <v>1</v>
      </c>
      <c r="G262" s="38">
        <v>18.66</v>
      </c>
      <c r="H262" s="39">
        <f t="shared" si="124"/>
        <v>23.324999999999999</v>
      </c>
      <c r="I262" s="39">
        <v>18.66</v>
      </c>
      <c r="J262" s="39">
        <f t="shared" si="125"/>
        <v>23.324999999999999</v>
      </c>
    </row>
    <row r="263" spans="1:10" ht="14.25" customHeight="1" x14ac:dyDescent="0.25">
      <c r="A263" s="35" t="s">
        <v>644</v>
      </c>
      <c r="B263" s="36" t="s">
        <v>645</v>
      </c>
      <c r="C263" s="35" t="s">
        <v>646</v>
      </c>
      <c r="D263" s="36" t="s">
        <v>6</v>
      </c>
      <c r="E263" s="36" t="s">
        <v>34</v>
      </c>
      <c r="F263" s="37">
        <v>5</v>
      </c>
      <c r="G263" s="38">
        <v>27.37</v>
      </c>
      <c r="H263" s="39">
        <f t="shared" si="124"/>
        <v>34.212499999999999</v>
      </c>
      <c r="I263" s="39">
        <v>136.85</v>
      </c>
      <c r="J263" s="39">
        <f t="shared" si="125"/>
        <v>171.0625</v>
      </c>
    </row>
    <row r="264" spans="1:10" ht="14.25" customHeight="1" x14ac:dyDescent="0.25">
      <c r="A264" s="35" t="s">
        <v>647</v>
      </c>
      <c r="B264" s="36" t="s">
        <v>648</v>
      </c>
      <c r="C264" s="35" t="s">
        <v>649</v>
      </c>
      <c r="D264" s="36" t="s">
        <v>6</v>
      </c>
      <c r="E264" s="36" t="s">
        <v>34</v>
      </c>
      <c r="F264" s="37">
        <v>3</v>
      </c>
      <c r="G264" s="38">
        <v>6.3</v>
      </c>
      <c r="H264" s="39">
        <f t="shared" si="124"/>
        <v>7.875</v>
      </c>
      <c r="I264" s="39">
        <v>18.899999999999999</v>
      </c>
      <c r="J264" s="39">
        <f t="shared" si="125"/>
        <v>23.625</v>
      </c>
    </row>
    <row r="265" spans="1:10" ht="14.25" customHeight="1" x14ac:dyDescent="0.25">
      <c r="A265" s="35" t="s">
        <v>650</v>
      </c>
      <c r="B265" s="36" t="s">
        <v>651</v>
      </c>
      <c r="C265" s="35" t="s">
        <v>652</v>
      </c>
      <c r="D265" s="36" t="s">
        <v>6</v>
      </c>
      <c r="E265" s="36" t="s">
        <v>34</v>
      </c>
      <c r="F265" s="37">
        <v>2</v>
      </c>
      <c r="G265" s="38">
        <v>16.63</v>
      </c>
      <c r="H265" s="39">
        <f t="shared" si="124"/>
        <v>20.787499999999998</v>
      </c>
      <c r="I265" s="39">
        <v>33.26</v>
      </c>
      <c r="J265" s="39">
        <f t="shared" si="125"/>
        <v>41.574999999999996</v>
      </c>
    </row>
    <row r="266" spans="1:10" ht="14.25" customHeight="1" x14ac:dyDescent="0.25">
      <c r="A266" s="35" t="s">
        <v>653</v>
      </c>
      <c r="B266" s="36" t="s">
        <v>654</v>
      </c>
      <c r="C266" s="35" t="s">
        <v>655</v>
      </c>
      <c r="D266" s="36" t="s">
        <v>6</v>
      </c>
      <c r="E266" s="36" t="s">
        <v>34</v>
      </c>
      <c r="F266" s="37">
        <v>8</v>
      </c>
      <c r="G266" s="38">
        <v>76.849999999999994</v>
      </c>
      <c r="H266" s="39">
        <f t="shared" si="124"/>
        <v>96.0625</v>
      </c>
      <c r="I266" s="39">
        <v>614.79999999999995</v>
      </c>
      <c r="J266" s="39">
        <f t="shared" si="125"/>
        <v>768.5</v>
      </c>
    </row>
    <row r="267" spans="1:10" ht="14.25" customHeight="1" x14ac:dyDescent="0.25">
      <c r="A267" s="35" t="s">
        <v>656</v>
      </c>
      <c r="B267" s="36" t="s">
        <v>657</v>
      </c>
      <c r="C267" s="35" t="s">
        <v>658</v>
      </c>
      <c r="D267" s="36" t="s">
        <v>6</v>
      </c>
      <c r="E267" s="36" t="s">
        <v>34</v>
      </c>
      <c r="F267" s="37">
        <v>2</v>
      </c>
      <c r="G267" s="38">
        <v>93.78</v>
      </c>
      <c r="H267" s="39">
        <f t="shared" si="124"/>
        <v>117.22499999999999</v>
      </c>
      <c r="I267" s="39">
        <v>187.56</v>
      </c>
      <c r="J267" s="39">
        <f t="shared" si="125"/>
        <v>234.45</v>
      </c>
    </row>
    <row r="268" spans="1:10" ht="14.25" customHeight="1" x14ac:dyDescent="0.25">
      <c r="A268" s="35" t="s">
        <v>659</v>
      </c>
      <c r="B268" s="36" t="s">
        <v>660</v>
      </c>
      <c r="C268" s="35" t="s">
        <v>661</v>
      </c>
      <c r="D268" s="36" t="s">
        <v>6</v>
      </c>
      <c r="E268" s="36" t="s">
        <v>34</v>
      </c>
      <c r="F268" s="37">
        <v>4</v>
      </c>
      <c r="G268" s="38">
        <v>8.52</v>
      </c>
      <c r="H268" s="39">
        <f t="shared" si="124"/>
        <v>10.649999999999999</v>
      </c>
      <c r="I268" s="39">
        <v>34.08</v>
      </c>
      <c r="J268" s="39">
        <f t="shared" si="125"/>
        <v>42.599999999999994</v>
      </c>
    </row>
    <row r="269" spans="1:10" ht="14.25" customHeight="1" x14ac:dyDescent="0.25">
      <c r="A269" s="35" t="s">
        <v>662</v>
      </c>
      <c r="B269" s="36" t="s">
        <v>660</v>
      </c>
      <c r="C269" s="35" t="s">
        <v>661</v>
      </c>
      <c r="D269" s="36" t="s">
        <v>6</v>
      </c>
      <c r="E269" s="36" t="s">
        <v>34</v>
      </c>
      <c r="F269" s="37">
        <v>4</v>
      </c>
      <c r="G269" s="38">
        <v>8.52</v>
      </c>
      <c r="H269" s="39">
        <f t="shared" si="124"/>
        <v>10.649999999999999</v>
      </c>
      <c r="I269" s="39">
        <v>34.08</v>
      </c>
      <c r="J269" s="39">
        <f t="shared" si="125"/>
        <v>42.599999999999994</v>
      </c>
    </row>
    <row r="270" spans="1:10" ht="14.25" customHeight="1" x14ac:dyDescent="0.25">
      <c r="A270" s="35" t="s">
        <v>663</v>
      </c>
      <c r="B270" s="36" t="s">
        <v>664</v>
      </c>
      <c r="C270" s="35" t="s">
        <v>665</v>
      </c>
      <c r="D270" s="36" t="s">
        <v>6</v>
      </c>
      <c r="E270" s="36" t="s">
        <v>34</v>
      </c>
      <c r="F270" s="37">
        <v>28</v>
      </c>
      <c r="G270" s="38">
        <v>14.28</v>
      </c>
      <c r="H270" s="39">
        <f t="shared" si="124"/>
        <v>17.849999999999998</v>
      </c>
      <c r="I270" s="39">
        <v>399.84</v>
      </c>
      <c r="J270" s="39">
        <f t="shared" si="125"/>
        <v>499.79999999999995</v>
      </c>
    </row>
    <row r="271" spans="1:10" ht="14.25" customHeight="1" x14ac:dyDescent="0.25">
      <c r="A271" s="35" t="s">
        <v>666</v>
      </c>
      <c r="B271" s="36" t="s">
        <v>667</v>
      </c>
      <c r="C271" s="35" t="s">
        <v>668</v>
      </c>
      <c r="D271" s="36" t="s">
        <v>6</v>
      </c>
      <c r="E271" s="36" t="s">
        <v>34</v>
      </c>
      <c r="F271" s="37">
        <v>4</v>
      </c>
      <c r="G271" s="38">
        <v>39.04</v>
      </c>
      <c r="H271" s="39">
        <f t="shared" si="124"/>
        <v>48.8</v>
      </c>
      <c r="I271" s="39">
        <v>156.16</v>
      </c>
      <c r="J271" s="39">
        <f t="shared" si="125"/>
        <v>195.2</v>
      </c>
    </row>
    <row r="272" spans="1:10" ht="14.25" customHeight="1" x14ac:dyDescent="0.25">
      <c r="A272" s="35" t="s">
        <v>669</v>
      </c>
      <c r="B272" s="36" t="s">
        <v>670</v>
      </c>
      <c r="C272" s="35" t="s">
        <v>671</v>
      </c>
      <c r="D272" s="36" t="s">
        <v>6</v>
      </c>
      <c r="E272" s="36" t="s">
        <v>34</v>
      </c>
      <c r="F272" s="37">
        <v>26</v>
      </c>
      <c r="G272" s="38">
        <v>100.99</v>
      </c>
      <c r="H272" s="39">
        <f t="shared" si="124"/>
        <v>126.2375</v>
      </c>
      <c r="I272" s="39">
        <v>2625.74</v>
      </c>
      <c r="J272" s="39">
        <f t="shared" si="125"/>
        <v>3282.1749999999997</v>
      </c>
    </row>
    <row r="273" spans="1:10" ht="14.25" customHeight="1" x14ac:dyDescent="0.25">
      <c r="A273" s="35" t="s">
        <v>672</v>
      </c>
      <c r="B273" s="36" t="s">
        <v>673</v>
      </c>
      <c r="C273" s="35" t="s">
        <v>674</v>
      </c>
      <c r="D273" s="36" t="s">
        <v>6</v>
      </c>
      <c r="E273" s="36" t="s">
        <v>34</v>
      </c>
      <c r="F273" s="37">
        <v>6</v>
      </c>
      <c r="G273" s="38">
        <v>121.91</v>
      </c>
      <c r="H273" s="39">
        <f t="shared" si="124"/>
        <v>152.38749999999999</v>
      </c>
      <c r="I273" s="39">
        <v>731.46</v>
      </c>
      <c r="J273" s="39">
        <f t="shared" si="125"/>
        <v>914.32499999999993</v>
      </c>
    </row>
    <row r="274" spans="1:10" ht="14.25" customHeight="1" x14ac:dyDescent="0.25">
      <c r="A274" s="35" t="s">
        <v>675</v>
      </c>
      <c r="B274" s="36" t="s">
        <v>676</v>
      </c>
      <c r="C274" s="35" t="s">
        <v>677</v>
      </c>
      <c r="D274" s="36" t="s">
        <v>6</v>
      </c>
      <c r="E274" s="36" t="s">
        <v>34</v>
      </c>
      <c r="F274" s="37">
        <v>47</v>
      </c>
      <c r="G274" s="38">
        <v>13.18</v>
      </c>
      <c r="H274" s="39">
        <f t="shared" si="124"/>
        <v>16.475000000000001</v>
      </c>
      <c r="I274" s="39">
        <v>619.46</v>
      </c>
      <c r="J274" s="39">
        <f t="shared" si="125"/>
        <v>774.32500000000005</v>
      </c>
    </row>
    <row r="275" spans="1:10" ht="14.25" customHeight="1" x14ac:dyDescent="0.25">
      <c r="A275" s="35" t="s">
        <v>678</v>
      </c>
      <c r="B275" s="36" t="s">
        <v>676</v>
      </c>
      <c r="C275" s="35" t="s">
        <v>677</v>
      </c>
      <c r="D275" s="36" t="s">
        <v>6</v>
      </c>
      <c r="E275" s="36" t="s">
        <v>34</v>
      </c>
      <c r="F275" s="37">
        <v>12</v>
      </c>
      <c r="G275" s="38">
        <v>13.18</v>
      </c>
      <c r="H275" s="39">
        <f t="shared" si="124"/>
        <v>16.475000000000001</v>
      </c>
      <c r="I275" s="39">
        <v>158.16</v>
      </c>
      <c r="J275" s="39">
        <f t="shared" si="125"/>
        <v>197.70000000000002</v>
      </c>
    </row>
    <row r="276" spans="1:10" ht="14.25" customHeight="1" x14ac:dyDescent="0.25">
      <c r="A276" s="35" t="s">
        <v>679</v>
      </c>
      <c r="B276" s="36" t="s">
        <v>680</v>
      </c>
      <c r="C276" s="35" t="s">
        <v>681</v>
      </c>
      <c r="D276" s="36" t="s">
        <v>6</v>
      </c>
      <c r="E276" s="36" t="s">
        <v>34</v>
      </c>
      <c r="F276" s="37">
        <v>17</v>
      </c>
      <c r="G276" s="38">
        <v>13.88</v>
      </c>
      <c r="H276" s="39">
        <f t="shared" si="124"/>
        <v>17.350000000000001</v>
      </c>
      <c r="I276" s="39">
        <v>235.96</v>
      </c>
      <c r="J276" s="39">
        <f t="shared" si="125"/>
        <v>294.95000000000005</v>
      </c>
    </row>
    <row r="277" spans="1:10" ht="14.25" customHeight="1" x14ac:dyDescent="0.25">
      <c r="A277" s="35" t="s">
        <v>682</v>
      </c>
      <c r="B277" s="36" t="s">
        <v>683</v>
      </c>
      <c r="C277" s="35" t="s">
        <v>684</v>
      </c>
      <c r="D277" s="36" t="s">
        <v>6</v>
      </c>
      <c r="E277" s="36" t="s">
        <v>34</v>
      </c>
      <c r="F277" s="37">
        <v>14</v>
      </c>
      <c r="G277" s="38">
        <v>22.3</v>
      </c>
      <c r="H277" s="39">
        <f t="shared" si="124"/>
        <v>27.875</v>
      </c>
      <c r="I277" s="39">
        <v>312.2</v>
      </c>
      <c r="J277" s="39">
        <f t="shared" si="125"/>
        <v>390.25</v>
      </c>
    </row>
    <row r="278" spans="1:10" ht="14.25" customHeight="1" x14ac:dyDescent="0.25">
      <c r="A278" s="35" t="s">
        <v>685</v>
      </c>
      <c r="B278" s="36" t="s">
        <v>686</v>
      </c>
      <c r="C278" s="35" t="s">
        <v>687</v>
      </c>
      <c r="D278" s="36" t="s">
        <v>6</v>
      </c>
      <c r="E278" s="36" t="s">
        <v>34</v>
      </c>
      <c r="F278" s="37">
        <v>7</v>
      </c>
      <c r="G278" s="38">
        <v>75.430000000000007</v>
      </c>
      <c r="H278" s="39">
        <f t="shared" si="124"/>
        <v>94.287500000000009</v>
      </c>
      <c r="I278" s="39">
        <v>528.01</v>
      </c>
      <c r="J278" s="39">
        <f t="shared" si="125"/>
        <v>660.01250000000005</v>
      </c>
    </row>
    <row r="279" spans="1:10" ht="14.25" customHeight="1" x14ac:dyDescent="0.25">
      <c r="A279" s="35" t="s">
        <v>688</v>
      </c>
      <c r="B279" s="36" t="s">
        <v>689</v>
      </c>
      <c r="C279" s="35" t="s">
        <v>690</v>
      </c>
      <c r="D279" s="36" t="s">
        <v>6</v>
      </c>
      <c r="E279" s="36" t="s">
        <v>34</v>
      </c>
      <c r="F279" s="37">
        <v>4</v>
      </c>
      <c r="G279" s="38">
        <v>98.54</v>
      </c>
      <c r="H279" s="39">
        <f t="shared" si="124"/>
        <v>123.17500000000001</v>
      </c>
      <c r="I279" s="39">
        <v>394.16</v>
      </c>
      <c r="J279" s="39">
        <f t="shared" si="125"/>
        <v>492.70000000000005</v>
      </c>
    </row>
    <row r="280" spans="1:10" ht="14.25" customHeight="1" x14ac:dyDescent="0.25">
      <c r="A280" s="35" t="s">
        <v>691</v>
      </c>
      <c r="B280" s="36" t="s">
        <v>692</v>
      </c>
      <c r="C280" s="35" t="s">
        <v>693</v>
      </c>
      <c r="D280" s="36" t="s">
        <v>6</v>
      </c>
      <c r="E280" s="36" t="s">
        <v>34</v>
      </c>
      <c r="F280" s="37">
        <v>10</v>
      </c>
      <c r="G280" s="38">
        <v>19.55</v>
      </c>
      <c r="H280" s="39">
        <f t="shared" si="124"/>
        <v>24.4375</v>
      </c>
      <c r="I280" s="39">
        <v>195.5</v>
      </c>
      <c r="J280" s="39">
        <f t="shared" si="125"/>
        <v>244.375</v>
      </c>
    </row>
    <row r="281" spans="1:10" ht="14.25" customHeight="1" x14ac:dyDescent="0.25">
      <c r="A281" s="35" t="s">
        <v>694</v>
      </c>
      <c r="B281" s="36" t="s">
        <v>695</v>
      </c>
      <c r="C281" s="35" t="s">
        <v>696</v>
      </c>
      <c r="D281" s="36" t="s">
        <v>6</v>
      </c>
      <c r="E281" s="36" t="s">
        <v>34</v>
      </c>
      <c r="F281" s="37">
        <v>2</v>
      </c>
      <c r="G281" s="38">
        <v>57.43</v>
      </c>
      <c r="H281" s="39">
        <f t="shared" si="124"/>
        <v>71.787499999999994</v>
      </c>
      <c r="I281" s="39">
        <v>114.86</v>
      </c>
      <c r="J281" s="39">
        <f t="shared" si="125"/>
        <v>143.57499999999999</v>
      </c>
    </row>
    <row r="282" spans="1:10" ht="14.25" customHeight="1" x14ac:dyDescent="0.25">
      <c r="A282" s="35" t="s">
        <v>697</v>
      </c>
      <c r="B282" s="36" t="s">
        <v>695</v>
      </c>
      <c r="C282" s="35" t="s">
        <v>696</v>
      </c>
      <c r="D282" s="36" t="s">
        <v>6</v>
      </c>
      <c r="E282" s="36" t="s">
        <v>34</v>
      </c>
      <c r="F282" s="37">
        <v>13</v>
      </c>
      <c r="G282" s="38">
        <v>57.43</v>
      </c>
      <c r="H282" s="39">
        <f t="shared" si="124"/>
        <v>71.787499999999994</v>
      </c>
      <c r="I282" s="39">
        <v>746.59</v>
      </c>
      <c r="J282" s="39">
        <f t="shared" si="125"/>
        <v>933.23749999999995</v>
      </c>
    </row>
    <row r="283" spans="1:10" ht="14.25" customHeight="1" x14ac:dyDescent="0.25">
      <c r="A283" s="35" t="s">
        <v>698</v>
      </c>
      <c r="B283" s="36" t="s">
        <v>699</v>
      </c>
      <c r="C283" s="35" t="s">
        <v>700</v>
      </c>
      <c r="D283" s="36" t="s">
        <v>10</v>
      </c>
      <c r="E283" s="36" t="s">
        <v>34</v>
      </c>
      <c r="F283" s="37">
        <v>3</v>
      </c>
      <c r="G283" s="38">
        <v>28.82</v>
      </c>
      <c r="H283" s="39">
        <f t="shared" si="124"/>
        <v>36.024999999999999</v>
      </c>
      <c r="I283" s="39">
        <v>86.46</v>
      </c>
      <c r="J283" s="39">
        <f t="shared" si="125"/>
        <v>108.07499999999999</v>
      </c>
    </row>
    <row r="284" spans="1:10" ht="14.25" customHeight="1" x14ac:dyDescent="0.25">
      <c r="A284" s="35" t="s">
        <v>701</v>
      </c>
      <c r="B284" s="36" t="s">
        <v>702</v>
      </c>
      <c r="C284" s="35" t="s">
        <v>703</v>
      </c>
      <c r="D284" s="36" t="s">
        <v>6</v>
      </c>
      <c r="E284" s="36" t="s">
        <v>34</v>
      </c>
      <c r="F284" s="37">
        <v>8</v>
      </c>
      <c r="G284" s="38">
        <v>22.16</v>
      </c>
      <c r="H284" s="39">
        <f t="shared" si="124"/>
        <v>27.7</v>
      </c>
      <c r="I284" s="39">
        <v>177.28</v>
      </c>
      <c r="J284" s="39">
        <f t="shared" si="125"/>
        <v>221.6</v>
      </c>
    </row>
    <row r="285" spans="1:10" ht="14.25" customHeight="1" x14ac:dyDescent="0.25">
      <c r="A285" s="35" t="s">
        <v>704</v>
      </c>
      <c r="B285" s="36" t="s">
        <v>705</v>
      </c>
      <c r="C285" s="35" t="s">
        <v>706</v>
      </c>
      <c r="D285" s="36" t="s">
        <v>6</v>
      </c>
      <c r="E285" s="36" t="s">
        <v>34</v>
      </c>
      <c r="F285" s="37">
        <v>9</v>
      </c>
      <c r="G285" s="38">
        <v>20.440000000000001</v>
      </c>
      <c r="H285" s="39">
        <f t="shared" si="124"/>
        <v>25.55</v>
      </c>
      <c r="I285" s="39">
        <v>183.96</v>
      </c>
      <c r="J285" s="39">
        <f t="shared" si="125"/>
        <v>229.95000000000002</v>
      </c>
    </row>
    <row r="286" spans="1:10" ht="14.25" customHeight="1" x14ac:dyDescent="0.25">
      <c r="A286" s="35" t="s">
        <v>707</v>
      </c>
      <c r="B286" s="36" t="s">
        <v>609</v>
      </c>
      <c r="C286" s="35" t="s">
        <v>610</v>
      </c>
      <c r="D286" s="36" t="s">
        <v>6</v>
      </c>
      <c r="E286" s="36" t="s">
        <v>34</v>
      </c>
      <c r="F286" s="37">
        <v>3</v>
      </c>
      <c r="G286" s="38">
        <v>219.11</v>
      </c>
      <c r="H286" s="39">
        <f t="shared" si="124"/>
        <v>273.88750000000005</v>
      </c>
      <c r="I286" s="39">
        <v>657.33</v>
      </c>
      <c r="J286" s="39">
        <f t="shared" si="125"/>
        <v>821.66250000000014</v>
      </c>
    </row>
    <row r="287" spans="1:10" ht="14.25" customHeight="1" x14ac:dyDescent="0.25">
      <c r="A287" s="40" t="s">
        <v>708</v>
      </c>
      <c r="B287" s="48" t="s">
        <v>709</v>
      </c>
      <c r="C287" s="49"/>
      <c r="D287" s="49"/>
      <c r="E287" s="49"/>
      <c r="F287" s="49"/>
      <c r="G287" s="49"/>
      <c r="H287" s="50"/>
      <c r="I287" s="41">
        <f t="shared" ref="I287:J287" si="126">SUM(I288:I293)</f>
        <v>8535.4699999999993</v>
      </c>
      <c r="J287" s="41">
        <f t="shared" si="126"/>
        <v>10669.3375</v>
      </c>
    </row>
    <row r="288" spans="1:10" ht="14.25" customHeight="1" x14ac:dyDescent="0.25">
      <c r="A288" s="35" t="s">
        <v>710</v>
      </c>
      <c r="B288" s="36" t="s">
        <v>711</v>
      </c>
      <c r="C288" s="35" t="s">
        <v>712</v>
      </c>
      <c r="D288" s="36" t="s">
        <v>6</v>
      </c>
      <c r="E288" s="36" t="s">
        <v>34</v>
      </c>
      <c r="F288" s="37">
        <v>3</v>
      </c>
      <c r="G288" s="38">
        <v>409.93</v>
      </c>
      <c r="H288" s="39">
        <f t="shared" ref="H288:H293" si="127">G288*1.25</f>
        <v>512.41250000000002</v>
      </c>
      <c r="I288" s="39">
        <v>1229.79</v>
      </c>
      <c r="J288" s="39">
        <f t="shared" ref="J288:J293" si="128">F288*H288</f>
        <v>1537.2375000000002</v>
      </c>
    </row>
    <row r="289" spans="1:10" ht="14.25" customHeight="1" x14ac:dyDescent="0.25">
      <c r="A289" s="35" t="s">
        <v>713</v>
      </c>
      <c r="B289" s="36" t="s">
        <v>714</v>
      </c>
      <c r="C289" s="35" t="s">
        <v>715</v>
      </c>
      <c r="D289" s="36" t="s">
        <v>6</v>
      </c>
      <c r="E289" s="36" t="s">
        <v>34</v>
      </c>
      <c r="F289" s="37">
        <v>1</v>
      </c>
      <c r="G289" s="38">
        <v>497.34</v>
      </c>
      <c r="H289" s="39">
        <f t="shared" si="127"/>
        <v>621.67499999999995</v>
      </c>
      <c r="I289" s="39">
        <v>497.34</v>
      </c>
      <c r="J289" s="39">
        <f t="shared" si="128"/>
        <v>621.67499999999995</v>
      </c>
    </row>
    <row r="290" spans="1:10" ht="14.25" customHeight="1" x14ac:dyDescent="0.25">
      <c r="A290" s="35" t="s">
        <v>716</v>
      </c>
      <c r="B290" s="36" t="s">
        <v>717</v>
      </c>
      <c r="C290" s="35" t="s">
        <v>718</v>
      </c>
      <c r="D290" s="36" t="s">
        <v>6</v>
      </c>
      <c r="E290" s="36" t="s">
        <v>34</v>
      </c>
      <c r="F290" s="37">
        <v>2</v>
      </c>
      <c r="G290" s="38">
        <v>116.15</v>
      </c>
      <c r="H290" s="39">
        <f t="shared" si="127"/>
        <v>145.1875</v>
      </c>
      <c r="I290" s="39">
        <v>232.3</v>
      </c>
      <c r="J290" s="39">
        <f t="shared" si="128"/>
        <v>290.375</v>
      </c>
    </row>
    <row r="291" spans="1:10" ht="14.25" customHeight="1" x14ac:dyDescent="0.25">
      <c r="A291" s="35" t="s">
        <v>719</v>
      </c>
      <c r="B291" s="36" t="s">
        <v>720</v>
      </c>
      <c r="C291" s="35" t="s">
        <v>721</v>
      </c>
      <c r="D291" s="36" t="s">
        <v>6</v>
      </c>
      <c r="E291" s="36" t="s">
        <v>34</v>
      </c>
      <c r="F291" s="37">
        <v>8</v>
      </c>
      <c r="G291" s="38">
        <v>233.69</v>
      </c>
      <c r="H291" s="39">
        <f t="shared" si="127"/>
        <v>292.11250000000001</v>
      </c>
      <c r="I291" s="39">
        <v>1869.52</v>
      </c>
      <c r="J291" s="39">
        <f t="shared" si="128"/>
        <v>2336.9</v>
      </c>
    </row>
    <row r="292" spans="1:10" ht="14.25" customHeight="1" x14ac:dyDescent="0.25">
      <c r="A292" s="35" t="s">
        <v>722</v>
      </c>
      <c r="B292" s="36" t="s">
        <v>723</v>
      </c>
      <c r="C292" s="35" t="s">
        <v>724</v>
      </c>
      <c r="D292" s="36" t="s">
        <v>6</v>
      </c>
      <c r="E292" s="36" t="s">
        <v>34</v>
      </c>
      <c r="F292" s="37">
        <v>30</v>
      </c>
      <c r="G292" s="38">
        <v>131.87</v>
      </c>
      <c r="H292" s="39">
        <f t="shared" si="127"/>
        <v>164.83750000000001</v>
      </c>
      <c r="I292" s="39">
        <v>3956.1</v>
      </c>
      <c r="J292" s="39">
        <f t="shared" si="128"/>
        <v>4945.125</v>
      </c>
    </row>
    <row r="293" spans="1:10" ht="14.25" customHeight="1" x14ac:dyDescent="0.25">
      <c r="A293" s="35" t="s">
        <v>725</v>
      </c>
      <c r="B293" s="36" t="s">
        <v>726</v>
      </c>
      <c r="C293" s="35" t="s">
        <v>727</v>
      </c>
      <c r="D293" s="36" t="s">
        <v>6</v>
      </c>
      <c r="E293" s="36" t="s">
        <v>34</v>
      </c>
      <c r="F293" s="37">
        <v>6</v>
      </c>
      <c r="G293" s="38">
        <v>125.07</v>
      </c>
      <c r="H293" s="39">
        <f t="shared" si="127"/>
        <v>156.33749999999998</v>
      </c>
      <c r="I293" s="39">
        <v>750.42</v>
      </c>
      <c r="J293" s="39">
        <f t="shared" si="128"/>
        <v>938.02499999999986</v>
      </c>
    </row>
    <row r="294" spans="1:10" ht="14.25" customHeight="1" x14ac:dyDescent="0.25">
      <c r="A294" s="40" t="s">
        <v>728</v>
      </c>
      <c r="B294" s="48" t="s">
        <v>729</v>
      </c>
      <c r="C294" s="49"/>
      <c r="D294" s="49"/>
      <c r="E294" s="49"/>
      <c r="F294" s="49"/>
      <c r="G294" s="49"/>
      <c r="H294" s="50"/>
      <c r="I294" s="41">
        <f t="shared" ref="I294:J294" si="129">SUM(I295)</f>
        <v>41816.129999999997</v>
      </c>
      <c r="J294" s="41">
        <f t="shared" si="129"/>
        <v>52270.162499999999</v>
      </c>
    </row>
    <row r="295" spans="1:10" ht="14.25" customHeight="1" x14ac:dyDescent="0.25">
      <c r="A295" s="35" t="s">
        <v>730</v>
      </c>
      <c r="B295" s="36" t="s">
        <v>731</v>
      </c>
      <c r="C295" s="35" t="s">
        <v>732</v>
      </c>
      <c r="D295" s="36" t="s">
        <v>10</v>
      </c>
      <c r="E295" s="36" t="s">
        <v>34</v>
      </c>
      <c r="F295" s="37">
        <v>1</v>
      </c>
      <c r="G295" s="38">
        <v>41816.129999999997</v>
      </c>
      <c r="H295" s="39">
        <f>G295*1.25</f>
        <v>52270.162499999999</v>
      </c>
      <c r="I295" s="39">
        <v>41816.129999999997</v>
      </c>
      <c r="J295" s="39">
        <f>F295*H295</f>
        <v>52270.162499999999</v>
      </c>
    </row>
    <row r="296" spans="1:10" ht="14.25" customHeight="1" x14ac:dyDescent="0.25">
      <c r="A296" s="33" t="s">
        <v>733</v>
      </c>
      <c r="B296" s="51" t="s">
        <v>734</v>
      </c>
      <c r="C296" s="49"/>
      <c r="D296" s="49"/>
      <c r="E296" s="49"/>
      <c r="F296" s="49"/>
      <c r="G296" s="49"/>
      <c r="H296" s="50"/>
      <c r="I296" s="34">
        <f t="shared" ref="I296:J296" si="130">I297+I304</f>
        <v>16783.149999999998</v>
      </c>
      <c r="J296" s="34">
        <f t="shared" si="130"/>
        <v>20978.932499999999</v>
      </c>
    </row>
    <row r="297" spans="1:10" ht="14.25" customHeight="1" x14ac:dyDescent="0.25">
      <c r="A297" s="40" t="s">
        <v>735</v>
      </c>
      <c r="B297" s="48" t="s">
        <v>736</v>
      </c>
      <c r="C297" s="49"/>
      <c r="D297" s="49"/>
      <c r="E297" s="49"/>
      <c r="F297" s="49"/>
      <c r="G297" s="49"/>
      <c r="H297" s="50"/>
      <c r="I297" s="41">
        <f t="shared" ref="I297:J297" si="131">SUM(I298:I303)</f>
        <v>11194.88</v>
      </c>
      <c r="J297" s="41">
        <f t="shared" si="131"/>
        <v>13993.594999999999</v>
      </c>
    </row>
    <row r="298" spans="1:10" ht="14.25" customHeight="1" x14ac:dyDescent="0.25">
      <c r="A298" s="35" t="s">
        <v>737</v>
      </c>
      <c r="B298" s="36" t="s">
        <v>738</v>
      </c>
      <c r="C298" s="35" t="s">
        <v>739</v>
      </c>
      <c r="D298" s="36" t="s">
        <v>6</v>
      </c>
      <c r="E298" s="36" t="s">
        <v>41</v>
      </c>
      <c r="F298" s="37">
        <v>246.6</v>
      </c>
      <c r="G298" s="38">
        <v>32.71</v>
      </c>
      <c r="H298" s="39">
        <f t="shared" ref="H298:H303" si="132">G298*1.25</f>
        <v>40.887500000000003</v>
      </c>
      <c r="I298" s="39">
        <v>8066.29</v>
      </c>
      <c r="J298" s="39">
        <f t="shared" ref="J298:J303" si="133">F298*H298</f>
        <v>10082.8575</v>
      </c>
    </row>
    <row r="299" spans="1:10" ht="14.25" customHeight="1" x14ac:dyDescent="0.25">
      <c r="A299" s="35" t="s">
        <v>740</v>
      </c>
      <c r="B299" s="36" t="s">
        <v>741</v>
      </c>
      <c r="C299" s="35" t="s">
        <v>742</v>
      </c>
      <c r="D299" s="36" t="s">
        <v>6</v>
      </c>
      <c r="E299" s="36" t="s">
        <v>41</v>
      </c>
      <c r="F299" s="37">
        <v>3</v>
      </c>
      <c r="G299" s="38">
        <v>67.48</v>
      </c>
      <c r="H299" s="39">
        <f t="shared" si="132"/>
        <v>84.350000000000009</v>
      </c>
      <c r="I299" s="39">
        <v>202.44</v>
      </c>
      <c r="J299" s="39">
        <f t="shared" si="133"/>
        <v>253.05</v>
      </c>
    </row>
    <row r="300" spans="1:10" ht="14.25" customHeight="1" x14ac:dyDescent="0.25">
      <c r="A300" s="35" t="s">
        <v>743</v>
      </c>
      <c r="B300" s="36" t="s">
        <v>744</v>
      </c>
      <c r="C300" s="35" t="s">
        <v>745</v>
      </c>
      <c r="D300" s="36" t="s">
        <v>6</v>
      </c>
      <c r="E300" s="36" t="s">
        <v>34</v>
      </c>
      <c r="F300" s="37">
        <v>11</v>
      </c>
      <c r="G300" s="38">
        <v>44.75</v>
      </c>
      <c r="H300" s="39">
        <f t="shared" si="132"/>
        <v>55.9375</v>
      </c>
      <c r="I300" s="39">
        <v>492.25</v>
      </c>
      <c r="J300" s="39">
        <f t="shared" si="133"/>
        <v>615.3125</v>
      </c>
    </row>
    <row r="301" spans="1:10" ht="14.25" customHeight="1" x14ac:dyDescent="0.25">
      <c r="A301" s="35" t="s">
        <v>746</v>
      </c>
      <c r="B301" s="36" t="s">
        <v>747</v>
      </c>
      <c r="C301" s="35" t="s">
        <v>748</v>
      </c>
      <c r="D301" s="36" t="s">
        <v>6</v>
      </c>
      <c r="E301" s="36" t="s">
        <v>34</v>
      </c>
      <c r="F301" s="37">
        <v>47</v>
      </c>
      <c r="G301" s="38">
        <v>43.75</v>
      </c>
      <c r="H301" s="39">
        <f t="shared" si="132"/>
        <v>54.6875</v>
      </c>
      <c r="I301" s="39">
        <v>2056.25</v>
      </c>
      <c r="J301" s="39">
        <f t="shared" si="133"/>
        <v>2570.3125</v>
      </c>
    </row>
    <row r="302" spans="1:10" ht="14.25" customHeight="1" x14ac:dyDescent="0.25">
      <c r="A302" s="35" t="s">
        <v>749</v>
      </c>
      <c r="B302" s="36" t="s">
        <v>750</v>
      </c>
      <c r="C302" s="35" t="s">
        <v>751</v>
      </c>
      <c r="D302" s="36" t="s">
        <v>6</v>
      </c>
      <c r="E302" s="36" t="s">
        <v>34</v>
      </c>
      <c r="F302" s="37">
        <v>4</v>
      </c>
      <c r="G302" s="38">
        <v>77.099999999999994</v>
      </c>
      <c r="H302" s="39">
        <f t="shared" si="132"/>
        <v>96.375</v>
      </c>
      <c r="I302" s="39">
        <v>308.39999999999998</v>
      </c>
      <c r="J302" s="39">
        <f t="shared" si="133"/>
        <v>385.5</v>
      </c>
    </row>
    <row r="303" spans="1:10" ht="14.25" customHeight="1" x14ac:dyDescent="0.25">
      <c r="A303" s="35" t="s">
        <v>752</v>
      </c>
      <c r="B303" s="36" t="s">
        <v>753</v>
      </c>
      <c r="C303" s="35" t="s">
        <v>754</v>
      </c>
      <c r="D303" s="36" t="s">
        <v>6</v>
      </c>
      <c r="E303" s="36" t="s">
        <v>34</v>
      </c>
      <c r="F303" s="37">
        <v>1</v>
      </c>
      <c r="G303" s="38">
        <v>69.25</v>
      </c>
      <c r="H303" s="39">
        <f t="shared" si="132"/>
        <v>86.5625</v>
      </c>
      <c r="I303" s="39">
        <v>69.25</v>
      </c>
      <c r="J303" s="39">
        <f t="shared" si="133"/>
        <v>86.5625</v>
      </c>
    </row>
    <row r="304" spans="1:10" ht="14.25" customHeight="1" x14ac:dyDescent="0.25">
      <c r="A304" s="40" t="s">
        <v>755</v>
      </c>
      <c r="B304" s="48" t="s">
        <v>756</v>
      </c>
      <c r="C304" s="49"/>
      <c r="D304" s="49"/>
      <c r="E304" s="49"/>
      <c r="F304" s="49"/>
      <c r="G304" s="49"/>
      <c r="H304" s="50"/>
      <c r="I304" s="41">
        <f t="shared" ref="I304:J304" si="134">SUM(I305:I306)</f>
        <v>5588.2699999999995</v>
      </c>
      <c r="J304" s="41">
        <f t="shared" si="134"/>
        <v>6985.3374999999996</v>
      </c>
    </row>
    <row r="305" spans="1:10" ht="14.25" customHeight="1" x14ac:dyDescent="0.25">
      <c r="A305" s="35" t="s">
        <v>757</v>
      </c>
      <c r="B305" s="36" t="s">
        <v>758</v>
      </c>
      <c r="C305" s="35" t="s">
        <v>759</v>
      </c>
      <c r="D305" s="36" t="s">
        <v>6</v>
      </c>
      <c r="E305" s="36" t="s">
        <v>34</v>
      </c>
      <c r="F305" s="37">
        <v>9</v>
      </c>
      <c r="G305" s="38">
        <v>574.12</v>
      </c>
      <c r="H305" s="39">
        <f t="shared" ref="H305:H306" si="135">G305*1.25</f>
        <v>717.65</v>
      </c>
      <c r="I305" s="39">
        <v>5167.08</v>
      </c>
      <c r="J305" s="39">
        <f t="shared" ref="J305:J306" si="136">F305*H305</f>
        <v>6458.8499999999995</v>
      </c>
    </row>
    <row r="306" spans="1:10" ht="14.25" customHeight="1" x14ac:dyDescent="0.25">
      <c r="A306" s="35" t="s">
        <v>760</v>
      </c>
      <c r="B306" s="36" t="s">
        <v>761</v>
      </c>
      <c r="C306" s="35" t="s">
        <v>762</v>
      </c>
      <c r="D306" s="36" t="s">
        <v>6</v>
      </c>
      <c r="E306" s="36" t="s">
        <v>34</v>
      </c>
      <c r="F306" s="37">
        <v>11</v>
      </c>
      <c r="G306" s="38">
        <v>38.29</v>
      </c>
      <c r="H306" s="39">
        <f t="shared" si="135"/>
        <v>47.862499999999997</v>
      </c>
      <c r="I306" s="39">
        <v>421.19</v>
      </c>
      <c r="J306" s="39">
        <f t="shared" si="136"/>
        <v>526.48749999999995</v>
      </c>
    </row>
    <row r="307" spans="1:10" ht="14.25" customHeight="1" x14ac:dyDescent="0.25">
      <c r="A307" s="33" t="s">
        <v>763</v>
      </c>
      <c r="B307" s="51" t="s">
        <v>764</v>
      </c>
      <c r="C307" s="49"/>
      <c r="D307" s="49"/>
      <c r="E307" s="49"/>
      <c r="F307" s="49"/>
      <c r="G307" s="49"/>
      <c r="H307" s="50"/>
      <c r="I307" s="34">
        <f t="shared" ref="I307:J307" si="137">I308+I338</f>
        <v>62288.340000000004</v>
      </c>
      <c r="J307" s="34">
        <f t="shared" si="137"/>
        <v>77860.430625000008</v>
      </c>
    </row>
    <row r="308" spans="1:10" ht="14.25" customHeight="1" x14ac:dyDescent="0.25">
      <c r="A308" s="40" t="s">
        <v>765</v>
      </c>
      <c r="B308" s="48" t="s">
        <v>766</v>
      </c>
      <c r="C308" s="49"/>
      <c r="D308" s="49"/>
      <c r="E308" s="49"/>
      <c r="F308" s="49"/>
      <c r="G308" s="49"/>
      <c r="H308" s="50"/>
      <c r="I308" s="41">
        <f t="shared" ref="I308:J308" si="138">SUM(I309:I337)</f>
        <v>35156.310000000005</v>
      </c>
      <c r="J308" s="41">
        <f t="shared" si="138"/>
        <v>43945.39312500001</v>
      </c>
    </row>
    <row r="309" spans="1:10" ht="14.25" customHeight="1" x14ac:dyDescent="0.25">
      <c r="A309" s="35" t="s">
        <v>767</v>
      </c>
      <c r="B309" s="36" t="s">
        <v>768</v>
      </c>
      <c r="C309" s="35" t="s">
        <v>769</v>
      </c>
      <c r="D309" s="36" t="s">
        <v>6</v>
      </c>
      <c r="E309" s="36" t="s">
        <v>41</v>
      </c>
      <c r="F309" s="37">
        <v>149.30000000000001</v>
      </c>
      <c r="G309" s="38">
        <v>39.869999999999997</v>
      </c>
      <c r="H309" s="39">
        <f t="shared" ref="H309:H337" si="139">G309*1.25</f>
        <v>49.837499999999999</v>
      </c>
      <c r="I309" s="39">
        <v>5952.59</v>
      </c>
      <c r="J309" s="39">
        <f t="shared" ref="J309:J337" si="140">F309*H309</f>
        <v>7440.7387500000004</v>
      </c>
    </row>
    <row r="310" spans="1:10" ht="14.25" customHeight="1" x14ac:dyDescent="0.25">
      <c r="A310" s="35" t="s">
        <v>770</v>
      </c>
      <c r="B310" s="36" t="s">
        <v>771</v>
      </c>
      <c r="C310" s="35" t="s">
        <v>772</v>
      </c>
      <c r="D310" s="36" t="s">
        <v>6</v>
      </c>
      <c r="E310" s="36" t="s">
        <v>41</v>
      </c>
      <c r="F310" s="37">
        <v>115.3</v>
      </c>
      <c r="G310" s="38">
        <v>22.86</v>
      </c>
      <c r="H310" s="39">
        <f t="shared" si="139"/>
        <v>28.574999999999999</v>
      </c>
      <c r="I310" s="39">
        <v>2635.76</v>
      </c>
      <c r="J310" s="39">
        <f t="shared" si="140"/>
        <v>3294.6974999999998</v>
      </c>
    </row>
    <row r="311" spans="1:10" ht="14.25" customHeight="1" x14ac:dyDescent="0.25">
      <c r="A311" s="35" t="s">
        <v>773</v>
      </c>
      <c r="B311" s="36" t="s">
        <v>774</v>
      </c>
      <c r="C311" s="35" t="s">
        <v>775</v>
      </c>
      <c r="D311" s="36" t="s">
        <v>6</v>
      </c>
      <c r="E311" s="36" t="s">
        <v>41</v>
      </c>
      <c r="F311" s="37">
        <v>173.1</v>
      </c>
      <c r="G311" s="38">
        <v>28.62</v>
      </c>
      <c r="H311" s="39">
        <f t="shared" si="139"/>
        <v>35.774999999999999</v>
      </c>
      <c r="I311" s="39">
        <v>4954.12</v>
      </c>
      <c r="J311" s="39">
        <f t="shared" si="140"/>
        <v>6192.6524999999992</v>
      </c>
    </row>
    <row r="312" spans="1:10" ht="14.25" customHeight="1" x14ac:dyDescent="0.25">
      <c r="A312" s="35" t="s">
        <v>776</v>
      </c>
      <c r="B312" s="36" t="s">
        <v>777</v>
      </c>
      <c r="C312" s="35" t="s">
        <v>778</v>
      </c>
      <c r="D312" s="36" t="s">
        <v>6</v>
      </c>
      <c r="E312" s="36" t="s">
        <v>41</v>
      </c>
      <c r="F312" s="37">
        <v>69.55</v>
      </c>
      <c r="G312" s="38">
        <v>35.57</v>
      </c>
      <c r="H312" s="39">
        <f t="shared" si="139"/>
        <v>44.462499999999999</v>
      </c>
      <c r="I312" s="39">
        <v>2473.89</v>
      </c>
      <c r="J312" s="39">
        <f t="shared" si="140"/>
        <v>3092.3668749999997</v>
      </c>
    </row>
    <row r="313" spans="1:10" ht="14.25" customHeight="1" x14ac:dyDescent="0.25">
      <c r="A313" s="35" t="s">
        <v>779</v>
      </c>
      <c r="B313" s="36" t="s">
        <v>780</v>
      </c>
      <c r="C313" s="35" t="s">
        <v>781</v>
      </c>
      <c r="D313" s="36" t="s">
        <v>6</v>
      </c>
      <c r="E313" s="36" t="s">
        <v>34</v>
      </c>
      <c r="F313" s="37">
        <v>32</v>
      </c>
      <c r="G313" s="38">
        <v>10.92</v>
      </c>
      <c r="H313" s="39">
        <f t="shared" si="139"/>
        <v>13.65</v>
      </c>
      <c r="I313" s="39">
        <v>349.44</v>
      </c>
      <c r="J313" s="39">
        <f t="shared" si="140"/>
        <v>436.8</v>
      </c>
    </row>
    <row r="314" spans="1:10" ht="14.25" customHeight="1" x14ac:dyDescent="0.25">
      <c r="A314" s="35" t="s">
        <v>782</v>
      </c>
      <c r="B314" s="36" t="s">
        <v>783</v>
      </c>
      <c r="C314" s="35" t="s">
        <v>784</v>
      </c>
      <c r="D314" s="36" t="s">
        <v>6</v>
      </c>
      <c r="E314" s="36" t="s">
        <v>34</v>
      </c>
      <c r="F314" s="37">
        <v>31</v>
      </c>
      <c r="G314" s="38">
        <v>15.85</v>
      </c>
      <c r="H314" s="39">
        <f t="shared" si="139"/>
        <v>19.8125</v>
      </c>
      <c r="I314" s="39">
        <v>491.35</v>
      </c>
      <c r="J314" s="39">
        <f t="shared" si="140"/>
        <v>614.1875</v>
      </c>
    </row>
    <row r="315" spans="1:10" ht="14.25" customHeight="1" x14ac:dyDescent="0.25">
      <c r="A315" s="35" t="s">
        <v>785</v>
      </c>
      <c r="B315" s="36" t="s">
        <v>786</v>
      </c>
      <c r="C315" s="35" t="s">
        <v>787</v>
      </c>
      <c r="D315" s="36" t="s">
        <v>6</v>
      </c>
      <c r="E315" s="36" t="s">
        <v>34</v>
      </c>
      <c r="F315" s="37">
        <v>9</v>
      </c>
      <c r="G315" s="38">
        <v>23.57</v>
      </c>
      <c r="H315" s="39">
        <f t="shared" si="139"/>
        <v>29.462499999999999</v>
      </c>
      <c r="I315" s="39">
        <v>212.13</v>
      </c>
      <c r="J315" s="39">
        <f t="shared" si="140"/>
        <v>265.16249999999997</v>
      </c>
    </row>
    <row r="316" spans="1:10" ht="14.25" customHeight="1" x14ac:dyDescent="0.25">
      <c r="A316" s="35" t="s">
        <v>788</v>
      </c>
      <c r="B316" s="36" t="s">
        <v>789</v>
      </c>
      <c r="C316" s="35" t="s">
        <v>790</v>
      </c>
      <c r="D316" s="36" t="s">
        <v>6</v>
      </c>
      <c r="E316" s="36" t="s">
        <v>34</v>
      </c>
      <c r="F316" s="37">
        <v>6</v>
      </c>
      <c r="G316" s="38">
        <v>28.29</v>
      </c>
      <c r="H316" s="39">
        <f t="shared" si="139"/>
        <v>35.362499999999997</v>
      </c>
      <c r="I316" s="39">
        <v>169.74</v>
      </c>
      <c r="J316" s="39">
        <f t="shared" si="140"/>
        <v>212.17499999999998</v>
      </c>
    </row>
    <row r="317" spans="1:10" ht="14.25" customHeight="1" x14ac:dyDescent="0.25">
      <c r="A317" s="35" t="s">
        <v>791</v>
      </c>
      <c r="B317" s="36" t="s">
        <v>792</v>
      </c>
      <c r="C317" s="35" t="s">
        <v>793</v>
      </c>
      <c r="D317" s="36" t="s">
        <v>6</v>
      </c>
      <c r="E317" s="36" t="s">
        <v>34</v>
      </c>
      <c r="F317" s="37">
        <v>12</v>
      </c>
      <c r="G317" s="38">
        <v>27.47</v>
      </c>
      <c r="H317" s="39">
        <f t="shared" si="139"/>
        <v>34.337499999999999</v>
      </c>
      <c r="I317" s="39">
        <v>329.64</v>
      </c>
      <c r="J317" s="39">
        <f t="shared" si="140"/>
        <v>412.04999999999995</v>
      </c>
    </row>
    <row r="318" spans="1:10" ht="14.25" customHeight="1" x14ac:dyDescent="0.25">
      <c r="A318" s="35" t="s">
        <v>794</v>
      </c>
      <c r="B318" s="36" t="s">
        <v>795</v>
      </c>
      <c r="C318" s="35" t="s">
        <v>796</v>
      </c>
      <c r="D318" s="36" t="s">
        <v>6</v>
      </c>
      <c r="E318" s="36" t="s">
        <v>34</v>
      </c>
      <c r="F318" s="37">
        <v>28</v>
      </c>
      <c r="G318" s="38">
        <v>22.62</v>
      </c>
      <c r="H318" s="39">
        <f t="shared" si="139"/>
        <v>28.275000000000002</v>
      </c>
      <c r="I318" s="39">
        <v>633.36</v>
      </c>
      <c r="J318" s="39">
        <f t="shared" si="140"/>
        <v>791.7</v>
      </c>
    </row>
    <row r="319" spans="1:10" ht="14.25" customHeight="1" x14ac:dyDescent="0.25">
      <c r="A319" s="35" t="s">
        <v>797</v>
      </c>
      <c r="B319" s="36" t="s">
        <v>798</v>
      </c>
      <c r="C319" s="35" t="s">
        <v>799</v>
      </c>
      <c r="D319" s="36" t="s">
        <v>6</v>
      </c>
      <c r="E319" s="36" t="s">
        <v>34</v>
      </c>
      <c r="F319" s="37">
        <v>18</v>
      </c>
      <c r="G319" s="38">
        <v>15.14</v>
      </c>
      <c r="H319" s="39">
        <f t="shared" si="139"/>
        <v>18.925000000000001</v>
      </c>
      <c r="I319" s="39">
        <v>272.52</v>
      </c>
      <c r="J319" s="39">
        <f t="shared" si="140"/>
        <v>340.65000000000003</v>
      </c>
    </row>
    <row r="320" spans="1:10" ht="14.25" customHeight="1" x14ac:dyDescent="0.25">
      <c r="A320" s="35" t="s">
        <v>800</v>
      </c>
      <c r="B320" s="36" t="s">
        <v>801</v>
      </c>
      <c r="C320" s="35" t="s">
        <v>802</v>
      </c>
      <c r="D320" s="36" t="s">
        <v>6</v>
      </c>
      <c r="E320" s="36" t="s">
        <v>34</v>
      </c>
      <c r="F320" s="37">
        <v>106</v>
      </c>
      <c r="G320" s="38">
        <v>10.7</v>
      </c>
      <c r="H320" s="39">
        <f t="shared" si="139"/>
        <v>13.375</v>
      </c>
      <c r="I320" s="39">
        <v>1134.2</v>
      </c>
      <c r="J320" s="39">
        <f t="shared" si="140"/>
        <v>1417.75</v>
      </c>
    </row>
    <row r="321" spans="1:10" ht="14.25" customHeight="1" x14ac:dyDescent="0.25">
      <c r="A321" s="35" t="s">
        <v>803</v>
      </c>
      <c r="B321" s="36" t="s">
        <v>804</v>
      </c>
      <c r="C321" s="35" t="s">
        <v>805</v>
      </c>
      <c r="D321" s="36" t="s">
        <v>10</v>
      </c>
      <c r="E321" s="36" t="s">
        <v>34</v>
      </c>
      <c r="F321" s="37">
        <v>14</v>
      </c>
      <c r="G321" s="38">
        <v>52.55</v>
      </c>
      <c r="H321" s="39">
        <f t="shared" si="139"/>
        <v>65.6875</v>
      </c>
      <c r="I321" s="39">
        <v>735.7</v>
      </c>
      <c r="J321" s="39">
        <f t="shared" si="140"/>
        <v>919.625</v>
      </c>
    </row>
    <row r="322" spans="1:10" ht="14.25" customHeight="1" x14ac:dyDescent="0.25">
      <c r="A322" s="35" t="s">
        <v>806</v>
      </c>
      <c r="B322" s="36" t="s">
        <v>807</v>
      </c>
      <c r="C322" s="35" t="s">
        <v>808</v>
      </c>
      <c r="D322" s="36" t="s">
        <v>6</v>
      </c>
      <c r="E322" s="36" t="s">
        <v>34</v>
      </c>
      <c r="F322" s="37">
        <v>8</v>
      </c>
      <c r="G322" s="38">
        <v>52.55</v>
      </c>
      <c r="H322" s="39">
        <f t="shared" si="139"/>
        <v>65.6875</v>
      </c>
      <c r="I322" s="39">
        <v>420.4</v>
      </c>
      <c r="J322" s="39">
        <f t="shared" si="140"/>
        <v>525.5</v>
      </c>
    </row>
    <row r="323" spans="1:10" ht="14.25" customHeight="1" x14ac:dyDescent="0.25">
      <c r="A323" s="35" t="s">
        <v>809</v>
      </c>
      <c r="B323" s="36" t="s">
        <v>810</v>
      </c>
      <c r="C323" s="35" t="s">
        <v>811</v>
      </c>
      <c r="D323" s="36" t="s">
        <v>10</v>
      </c>
      <c r="E323" s="36" t="s">
        <v>34</v>
      </c>
      <c r="F323" s="37">
        <v>1</v>
      </c>
      <c r="G323" s="38">
        <v>40.49</v>
      </c>
      <c r="H323" s="39">
        <f t="shared" si="139"/>
        <v>50.612500000000004</v>
      </c>
      <c r="I323" s="39">
        <v>40.49</v>
      </c>
      <c r="J323" s="39">
        <f t="shared" si="140"/>
        <v>50.612500000000004</v>
      </c>
    </row>
    <row r="324" spans="1:10" ht="14.25" customHeight="1" x14ac:dyDescent="0.25">
      <c r="A324" s="35" t="s">
        <v>812</v>
      </c>
      <c r="B324" s="36" t="s">
        <v>813</v>
      </c>
      <c r="C324" s="35" t="s">
        <v>814</v>
      </c>
      <c r="D324" s="36" t="s">
        <v>6</v>
      </c>
      <c r="E324" s="36" t="s">
        <v>34</v>
      </c>
      <c r="F324" s="37">
        <v>9</v>
      </c>
      <c r="G324" s="38">
        <v>19</v>
      </c>
      <c r="H324" s="39">
        <f t="shared" si="139"/>
        <v>23.75</v>
      </c>
      <c r="I324" s="39">
        <v>171</v>
      </c>
      <c r="J324" s="39">
        <f t="shared" si="140"/>
        <v>213.75</v>
      </c>
    </row>
    <row r="325" spans="1:10" ht="14.25" customHeight="1" x14ac:dyDescent="0.25">
      <c r="A325" s="35" t="s">
        <v>815</v>
      </c>
      <c r="B325" s="36" t="s">
        <v>816</v>
      </c>
      <c r="C325" s="35" t="s">
        <v>817</v>
      </c>
      <c r="D325" s="36" t="s">
        <v>6</v>
      </c>
      <c r="E325" s="36" t="s">
        <v>34</v>
      </c>
      <c r="F325" s="37">
        <v>1</v>
      </c>
      <c r="G325" s="38">
        <v>30.57</v>
      </c>
      <c r="H325" s="39">
        <f t="shared" si="139"/>
        <v>38.212499999999999</v>
      </c>
      <c r="I325" s="39">
        <v>30.57</v>
      </c>
      <c r="J325" s="39">
        <f t="shared" si="140"/>
        <v>38.212499999999999</v>
      </c>
    </row>
    <row r="326" spans="1:10" ht="14.25" customHeight="1" x14ac:dyDescent="0.25">
      <c r="A326" s="35" t="s">
        <v>818</v>
      </c>
      <c r="B326" s="36" t="s">
        <v>758</v>
      </c>
      <c r="C326" s="35" t="s">
        <v>759</v>
      </c>
      <c r="D326" s="36" t="s">
        <v>6</v>
      </c>
      <c r="E326" s="36" t="s">
        <v>34</v>
      </c>
      <c r="F326" s="37">
        <v>16</v>
      </c>
      <c r="G326" s="38">
        <v>574.12</v>
      </c>
      <c r="H326" s="39">
        <f t="shared" si="139"/>
        <v>717.65</v>
      </c>
      <c r="I326" s="39">
        <v>9185.92</v>
      </c>
      <c r="J326" s="39">
        <f t="shared" si="140"/>
        <v>11482.4</v>
      </c>
    </row>
    <row r="327" spans="1:10" ht="14.25" customHeight="1" x14ac:dyDescent="0.25">
      <c r="A327" s="35" t="s">
        <v>819</v>
      </c>
      <c r="B327" s="36" t="s">
        <v>820</v>
      </c>
      <c r="C327" s="35" t="s">
        <v>821</v>
      </c>
      <c r="D327" s="36" t="s">
        <v>6</v>
      </c>
      <c r="E327" s="36" t="s">
        <v>34</v>
      </c>
      <c r="F327" s="37">
        <v>19</v>
      </c>
      <c r="G327" s="38">
        <v>99.22</v>
      </c>
      <c r="H327" s="39">
        <f t="shared" si="139"/>
        <v>124.02500000000001</v>
      </c>
      <c r="I327" s="39">
        <v>1885.18</v>
      </c>
      <c r="J327" s="39">
        <f t="shared" si="140"/>
        <v>2356.4749999999999</v>
      </c>
    </row>
    <row r="328" spans="1:10" ht="14.25" customHeight="1" x14ac:dyDescent="0.25">
      <c r="A328" s="35" t="s">
        <v>822</v>
      </c>
      <c r="B328" s="36" t="s">
        <v>823</v>
      </c>
      <c r="C328" s="35" t="s">
        <v>824</v>
      </c>
      <c r="D328" s="36" t="s">
        <v>6</v>
      </c>
      <c r="E328" s="36" t="s">
        <v>34</v>
      </c>
      <c r="F328" s="37">
        <v>12</v>
      </c>
      <c r="G328" s="38">
        <v>82.26</v>
      </c>
      <c r="H328" s="39">
        <f t="shared" si="139"/>
        <v>102.825</v>
      </c>
      <c r="I328" s="39">
        <v>987.12</v>
      </c>
      <c r="J328" s="39">
        <f t="shared" si="140"/>
        <v>1233.9000000000001</v>
      </c>
    </row>
    <row r="329" spans="1:10" ht="14.25" customHeight="1" x14ac:dyDescent="0.25">
      <c r="A329" s="35" t="s">
        <v>825</v>
      </c>
      <c r="B329" s="36" t="s">
        <v>826</v>
      </c>
      <c r="C329" s="35" t="s">
        <v>827</v>
      </c>
      <c r="D329" s="36" t="s">
        <v>10</v>
      </c>
      <c r="E329" s="36" t="s">
        <v>34</v>
      </c>
      <c r="F329" s="37">
        <v>4</v>
      </c>
      <c r="G329" s="38">
        <v>82.26</v>
      </c>
      <c r="H329" s="39">
        <f t="shared" si="139"/>
        <v>102.825</v>
      </c>
      <c r="I329" s="39">
        <v>329.04</v>
      </c>
      <c r="J329" s="39">
        <f t="shared" si="140"/>
        <v>411.3</v>
      </c>
    </row>
    <row r="330" spans="1:10" ht="14.25" customHeight="1" x14ac:dyDescent="0.25">
      <c r="A330" s="35" t="s">
        <v>828</v>
      </c>
      <c r="B330" s="36" t="s">
        <v>829</v>
      </c>
      <c r="C330" s="35" t="s">
        <v>830</v>
      </c>
      <c r="D330" s="36" t="s">
        <v>6</v>
      </c>
      <c r="E330" s="36" t="s">
        <v>34</v>
      </c>
      <c r="F330" s="37">
        <v>13</v>
      </c>
      <c r="G330" s="38">
        <v>24.3</v>
      </c>
      <c r="H330" s="39">
        <f t="shared" si="139"/>
        <v>30.375</v>
      </c>
      <c r="I330" s="39">
        <v>315.89999999999998</v>
      </c>
      <c r="J330" s="39">
        <f t="shared" si="140"/>
        <v>394.875</v>
      </c>
    </row>
    <row r="331" spans="1:10" ht="14.25" customHeight="1" x14ac:dyDescent="0.25">
      <c r="A331" s="35" t="s">
        <v>831</v>
      </c>
      <c r="B331" s="36" t="s">
        <v>832</v>
      </c>
      <c r="C331" s="35" t="s">
        <v>833</v>
      </c>
      <c r="D331" s="36" t="s">
        <v>6</v>
      </c>
      <c r="E331" s="36" t="s">
        <v>34</v>
      </c>
      <c r="F331" s="37">
        <v>1</v>
      </c>
      <c r="G331" s="38">
        <v>51.52</v>
      </c>
      <c r="H331" s="39">
        <f t="shared" si="139"/>
        <v>64.400000000000006</v>
      </c>
      <c r="I331" s="39">
        <v>51.52</v>
      </c>
      <c r="J331" s="39">
        <f t="shared" si="140"/>
        <v>64.400000000000006</v>
      </c>
    </row>
    <row r="332" spans="1:10" ht="14.25" customHeight="1" x14ac:dyDescent="0.25">
      <c r="A332" s="35" t="s">
        <v>834</v>
      </c>
      <c r="B332" s="36" t="s">
        <v>835</v>
      </c>
      <c r="C332" s="35" t="s">
        <v>836</v>
      </c>
      <c r="D332" s="36" t="s">
        <v>6</v>
      </c>
      <c r="E332" s="36" t="s">
        <v>34</v>
      </c>
      <c r="F332" s="37">
        <v>12</v>
      </c>
      <c r="G332" s="38">
        <v>19</v>
      </c>
      <c r="H332" s="39">
        <f t="shared" si="139"/>
        <v>23.75</v>
      </c>
      <c r="I332" s="39">
        <v>228</v>
      </c>
      <c r="J332" s="39">
        <f t="shared" si="140"/>
        <v>285</v>
      </c>
    </row>
    <row r="333" spans="1:10" ht="14.25" customHeight="1" x14ac:dyDescent="0.25">
      <c r="A333" s="35" t="s">
        <v>837</v>
      </c>
      <c r="B333" s="36" t="s">
        <v>838</v>
      </c>
      <c r="C333" s="35" t="s">
        <v>839</v>
      </c>
      <c r="D333" s="36" t="s">
        <v>6</v>
      </c>
      <c r="E333" s="36" t="s">
        <v>34</v>
      </c>
      <c r="F333" s="37">
        <v>15</v>
      </c>
      <c r="G333" s="38">
        <v>18.46</v>
      </c>
      <c r="H333" s="39">
        <f t="shared" si="139"/>
        <v>23.075000000000003</v>
      </c>
      <c r="I333" s="39">
        <v>276.89999999999998</v>
      </c>
      <c r="J333" s="39">
        <f t="shared" si="140"/>
        <v>346.12500000000006</v>
      </c>
    </row>
    <row r="334" spans="1:10" ht="14.25" customHeight="1" x14ac:dyDescent="0.25">
      <c r="A334" s="35" t="s">
        <v>840</v>
      </c>
      <c r="B334" s="36" t="s">
        <v>841</v>
      </c>
      <c r="C334" s="35" t="s">
        <v>842</v>
      </c>
      <c r="D334" s="36" t="s">
        <v>6</v>
      </c>
      <c r="E334" s="36" t="s">
        <v>41</v>
      </c>
      <c r="F334" s="37">
        <v>3</v>
      </c>
      <c r="G334" s="38">
        <v>105.69</v>
      </c>
      <c r="H334" s="39">
        <f t="shared" si="139"/>
        <v>132.11250000000001</v>
      </c>
      <c r="I334" s="39">
        <v>317.07</v>
      </c>
      <c r="J334" s="39">
        <f t="shared" si="140"/>
        <v>396.33750000000003</v>
      </c>
    </row>
    <row r="335" spans="1:10" ht="14.25" customHeight="1" x14ac:dyDescent="0.25">
      <c r="A335" s="35" t="s">
        <v>843</v>
      </c>
      <c r="B335" s="36" t="s">
        <v>844</v>
      </c>
      <c r="C335" s="35" t="s">
        <v>845</v>
      </c>
      <c r="D335" s="36" t="s">
        <v>6</v>
      </c>
      <c r="E335" s="36" t="s">
        <v>34</v>
      </c>
      <c r="F335" s="37">
        <v>9</v>
      </c>
      <c r="G335" s="38">
        <v>22.38</v>
      </c>
      <c r="H335" s="39">
        <f t="shared" si="139"/>
        <v>27.974999999999998</v>
      </c>
      <c r="I335" s="39">
        <v>201.42</v>
      </c>
      <c r="J335" s="39">
        <f t="shared" si="140"/>
        <v>251.77499999999998</v>
      </c>
    </row>
    <row r="336" spans="1:10" ht="14.25" customHeight="1" x14ac:dyDescent="0.25">
      <c r="A336" s="35" t="s">
        <v>846</v>
      </c>
      <c r="B336" s="36" t="s">
        <v>847</v>
      </c>
      <c r="C336" s="35" t="s">
        <v>848</v>
      </c>
      <c r="D336" s="36" t="s">
        <v>6</v>
      </c>
      <c r="E336" s="36" t="s">
        <v>34</v>
      </c>
      <c r="F336" s="37">
        <v>9</v>
      </c>
      <c r="G336" s="38">
        <v>10.76</v>
      </c>
      <c r="H336" s="39">
        <f t="shared" si="139"/>
        <v>13.45</v>
      </c>
      <c r="I336" s="39">
        <v>96.84</v>
      </c>
      <c r="J336" s="39">
        <f t="shared" si="140"/>
        <v>121.05</v>
      </c>
    </row>
    <row r="337" spans="1:10" ht="14.25" customHeight="1" x14ac:dyDescent="0.25">
      <c r="A337" s="35" t="s">
        <v>849</v>
      </c>
      <c r="B337" s="36" t="s">
        <v>850</v>
      </c>
      <c r="C337" s="35" t="s">
        <v>851</v>
      </c>
      <c r="D337" s="36" t="s">
        <v>6</v>
      </c>
      <c r="E337" s="36" t="s">
        <v>34</v>
      </c>
      <c r="F337" s="37">
        <v>25</v>
      </c>
      <c r="G337" s="38">
        <v>10.98</v>
      </c>
      <c r="H337" s="39">
        <f t="shared" si="139"/>
        <v>13.725000000000001</v>
      </c>
      <c r="I337" s="39">
        <v>274.5</v>
      </c>
      <c r="J337" s="39">
        <f t="shared" si="140"/>
        <v>343.12500000000006</v>
      </c>
    </row>
    <row r="338" spans="1:10" ht="14.25" customHeight="1" x14ac:dyDescent="0.25">
      <c r="A338" s="40" t="s">
        <v>852</v>
      </c>
      <c r="B338" s="48" t="s">
        <v>853</v>
      </c>
      <c r="C338" s="49"/>
      <c r="D338" s="49"/>
      <c r="E338" s="49"/>
      <c r="F338" s="49"/>
      <c r="G338" s="49"/>
      <c r="H338" s="50"/>
      <c r="I338" s="41">
        <f t="shared" ref="I338:J338" si="141">SUM(I339:I341)</f>
        <v>27132.03</v>
      </c>
      <c r="J338" s="41">
        <f t="shared" si="141"/>
        <v>33915.037500000006</v>
      </c>
    </row>
    <row r="339" spans="1:10" ht="14.25" customHeight="1" x14ac:dyDescent="0.25">
      <c r="A339" s="35" t="s">
        <v>854</v>
      </c>
      <c r="B339" s="36" t="s">
        <v>855</v>
      </c>
      <c r="C339" s="35" t="s">
        <v>856</v>
      </c>
      <c r="D339" s="36" t="s">
        <v>6</v>
      </c>
      <c r="E339" s="36" t="s">
        <v>34</v>
      </c>
      <c r="F339" s="37">
        <v>1</v>
      </c>
      <c r="G339" s="38">
        <v>11773.68</v>
      </c>
      <c r="H339" s="39">
        <f t="shared" ref="H339:H341" si="142">G339*1.25</f>
        <v>14717.1</v>
      </c>
      <c r="I339" s="39">
        <v>11773.68</v>
      </c>
      <c r="J339" s="39">
        <f t="shared" ref="J339:J341" si="143">F339*H339</f>
        <v>14717.1</v>
      </c>
    </row>
    <row r="340" spans="1:10" ht="14.25" customHeight="1" x14ac:dyDescent="0.25">
      <c r="A340" s="35" t="s">
        <v>857</v>
      </c>
      <c r="B340" s="36" t="s">
        <v>858</v>
      </c>
      <c r="C340" s="35" t="s">
        <v>859</v>
      </c>
      <c r="D340" s="36" t="s">
        <v>6</v>
      </c>
      <c r="E340" s="36" t="s">
        <v>34</v>
      </c>
      <c r="F340" s="37">
        <v>1</v>
      </c>
      <c r="G340" s="38">
        <v>6870.94</v>
      </c>
      <c r="H340" s="39">
        <f t="shared" si="142"/>
        <v>8588.6749999999993</v>
      </c>
      <c r="I340" s="39">
        <v>6870.94</v>
      </c>
      <c r="J340" s="39">
        <f t="shared" si="143"/>
        <v>8588.6749999999993</v>
      </c>
    </row>
    <row r="341" spans="1:10" ht="14.25" customHeight="1" x14ac:dyDescent="0.25">
      <c r="A341" s="35" t="s">
        <v>860</v>
      </c>
      <c r="B341" s="36" t="s">
        <v>861</v>
      </c>
      <c r="C341" s="35" t="s">
        <v>862</v>
      </c>
      <c r="D341" s="36" t="s">
        <v>6</v>
      </c>
      <c r="E341" s="36" t="s">
        <v>34</v>
      </c>
      <c r="F341" s="37">
        <v>1</v>
      </c>
      <c r="G341" s="38">
        <v>8487.41</v>
      </c>
      <c r="H341" s="39">
        <f t="shared" si="142"/>
        <v>10609.262500000001</v>
      </c>
      <c r="I341" s="39">
        <v>8487.41</v>
      </c>
      <c r="J341" s="39">
        <f t="shared" si="143"/>
        <v>10609.262500000001</v>
      </c>
    </row>
    <row r="342" spans="1:10" ht="14.25" customHeight="1" x14ac:dyDescent="0.25">
      <c r="A342" s="33" t="s">
        <v>863</v>
      </c>
      <c r="B342" s="51" t="s">
        <v>864</v>
      </c>
      <c r="C342" s="49"/>
      <c r="D342" s="49"/>
      <c r="E342" s="49"/>
      <c r="F342" s="49"/>
      <c r="G342" s="49"/>
      <c r="H342" s="50"/>
      <c r="I342" s="34">
        <f t="shared" ref="I342:J342" si="144">SUM(I343:I376)</f>
        <v>56091.67000000002</v>
      </c>
      <c r="J342" s="34">
        <f t="shared" si="144"/>
        <v>70114.58375000002</v>
      </c>
    </row>
    <row r="343" spans="1:10" ht="14.25" customHeight="1" x14ac:dyDescent="0.25">
      <c r="A343" s="35" t="s">
        <v>865</v>
      </c>
      <c r="B343" s="36" t="s">
        <v>866</v>
      </c>
      <c r="C343" s="35" t="s">
        <v>867</v>
      </c>
      <c r="D343" s="36" t="s">
        <v>6</v>
      </c>
      <c r="E343" s="36" t="s">
        <v>34</v>
      </c>
      <c r="F343" s="37">
        <v>4</v>
      </c>
      <c r="G343" s="38">
        <v>314.18</v>
      </c>
      <c r="H343" s="39">
        <f t="shared" ref="H343:H376" si="145">G343*1.25</f>
        <v>392.72500000000002</v>
      </c>
      <c r="I343" s="39">
        <v>1256.72</v>
      </c>
      <c r="J343" s="39">
        <f t="shared" ref="J343:J376" si="146">F343*H343</f>
        <v>1570.9</v>
      </c>
    </row>
    <row r="344" spans="1:10" ht="14.25" customHeight="1" x14ac:dyDescent="0.25">
      <c r="A344" s="35" t="s">
        <v>868</v>
      </c>
      <c r="B344" s="36" t="s">
        <v>869</v>
      </c>
      <c r="C344" s="35" t="s">
        <v>870</v>
      </c>
      <c r="D344" s="36" t="s">
        <v>6</v>
      </c>
      <c r="E344" s="36" t="s">
        <v>34</v>
      </c>
      <c r="F344" s="37">
        <v>9</v>
      </c>
      <c r="G344" s="38">
        <v>560.11</v>
      </c>
      <c r="H344" s="39">
        <f t="shared" si="145"/>
        <v>700.13750000000005</v>
      </c>
      <c r="I344" s="39">
        <v>5040.99</v>
      </c>
      <c r="J344" s="39">
        <f t="shared" si="146"/>
        <v>6301.2375000000002</v>
      </c>
    </row>
    <row r="345" spans="1:10" ht="14.25" customHeight="1" x14ac:dyDescent="0.25">
      <c r="A345" s="35" t="s">
        <v>871</v>
      </c>
      <c r="B345" s="36" t="s">
        <v>872</v>
      </c>
      <c r="C345" s="35" t="s">
        <v>873</v>
      </c>
      <c r="D345" s="36" t="s">
        <v>6</v>
      </c>
      <c r="E345" s="36" t="s">
        <v>34</v>
      </c>
      <c r="F345" s="37">
        <v>4</v>
      </c>
      <c r="G345" s="38">
        <v>41.67</v>
      </c>
      <c r="H345" s="39">
        <f t="shared" si="145"/>
        <v>52.087500000000006</v>
      </c>
      <c r="I345" s="39">
        <v>166.68</v>
      </c>
      <c r="J345" s="39">
        <f t="shared" si="146"/>
        <v>208.35000000000002</v>
      </c>
    </row>
    <row r="346" spans="1:10" ht="14.25" customHeight="1" x14ac:dyDescent="0.25">
      <c r="A346" s="35" t="s">
        <v>874</v>
      </c>
      <c r="B346" s="36" t="s">
        <v>875</v>
      </c>
      <c r="C346" s="35" t="s">
        <v>876</v>
      </c>
      <c r="D346" s="36" t="s">
        <v>6</v>
      </c>
      <c r="E346" s="36" t="s">
        <v>34</v>
      </c>
      <c r="F346" s="37">
        <v>9</v>
      </c>
      <c r="G346" s="38">
        <v>82.17</v>
      </c>
      <c r="H346" s="39">
        <f t="shared" si="145"/>
        <v>102.71250000000001</v>
      </c>
      <c r="I346" s="39">
        <v>739.53</v>
      </c>
      <c r="J346" s="39">
        <f t="shared" si="146"/>
        <v>924.41250000000002</v>
      </c>
    </row>
    <row r="347" spans="1:10" ht="14.25" customHeight="1" x14ac:dyDescent="0.25">
      <c r="A347" s="35" t="s">
        <v>877</v>
      </c>
      <c r="B347" s="36" t="s">
        <v>878</v>
      </c>
      <c r="C347" s="35" t="s">
        <v>879</v>
      </c>
      <c r="D347" s="36" t="s">
        <v>10</v>
      </c>
      <c r="E347" s="36" t="s">
        <v>34</v>
      </c>
      <c r="F347" s="37">
        <v>2</v>
      </c>
      <c r="G347" s="38">
        <v>406.32</v>
      </c>
      <c r="H347" s="39">
        <f t="shared" si="145"/>
        <v>507.9</v>
      </c>
      <c r="I347" s="39">
        <v>812.64</v>
      </c>
      <c r="J347" s="39">
        <f t="shared" si="146"/>
        <v>1015.8</v>
      </c>
    </row>
    <row r="348" spans="1:10" ht="14.25" customHeight="1" x14ac:dyDescent="0.25">
      <c r="A348" s="35" t="s">
        <v>880</v>
      </c>
      <c r="B348" s="36" t="s">
        <v>881</v>
      </c>
      <c r="C348" s="35" t="s">
        <v>882</v>
      </c>
      <c r="D348" s="36" t="s">
        <v>10</v>
      </c>
      <c r="E348" s="36" t="s">
        <v>34</v>
      </c>
      <c r="F348" s="37">
        <v>3</v>
      </c>
      <c r="G348" s="38">
        <v>153.77000000000001</v>
      </c>
      <c r="H348" s="39">
        <f t="shared" si="145"/>
        <v>192.21250000000001</v>
      </c>
      <c r="I348" s="39">
        <v>461.31</v>
      </c>
      <c r="J348" s="39">
        <f t="shared" si="146"/>
        <v>576.63750000000005</v>
      </c>
    </row>
    <row r="349" spans="1:10" ht="14.25" customHeight="1" x14ac:dyDescent="0.25">
      <c r="A349" s="35" t="s">
        <v>883</v>
      </c>
      <c r="B349" s="36" t="s">
        <v>884</v>
      </c>
      <c r="C349" s="35" t="s">
        <v>885</v>
      </c>
      <c r="D349" s="36" t="s">
        <v>6</v>
      </c>
      <c r="E349" s="36" t="s">
        <v>34</v>
      </c>
      <c r="F349" s="37">
        <v>13</v>
      </c>
      <c r="G349" s="38">
        <v>151.43</v>
      </c>
      <c r="H349" s="39">
        <f t="shared" si="145"/>
        <v>189.28750000000002</v>
      </c>
      <c r="I349" s="39">
        <v>1968.59</v>
      </c>
      <c r="J349" s="39">
        <f t="shared" si="146"/>
        <v>2460.7375000000002</v>
      </c>
    </row>
    <row r="350" spans="1:10" ht="14.25" customHeight="1" x14ac:dyDescent="0.25">
      <c r="A350" s="35" t="s">
        <v>886</v>
      </c>
      <c r="B350" s="36" t="s">
        <v>887</v>
      </c>
      <c r="C350" s="35" t="s">
        <v>888</v>
      </c>
      <c r="D350" s="36" t="s">
        <v>6</v>
      </c>
      <c r="E350" s="36" t="s">
        <v>34</v>
      </c>
      <c r="F350" s="37">
        <v>3</v>
      </c>
      <c r="G350" s="38">
        <v>330.91</v>
      </c>
      <c r="H350" s="39">
        <f t="shared" si="145"/>
        <v>413.63750000000005</v>
      </c>
      <c r="I350" s="39">
        <v>992.73</v>
      </c>
      <c r="J350" s="39">
        <f t="shared" si="146"/>
        <v>1240.9125000000001</v>
      </c>
    </row>
    <row r="351" spans="1:10" ht="14.25" customHeight="1" x14ac:dyDescent="0.25">
      <c r="A351" s="35" t="s">
        <v>889</v>
      </c>
      <c r="B351" s="36" t="s">
        <v>890</v>
      </c>
      <c r="C351" s="35" t="s">
        <v>891</v>
      </c>
      <c r="D351" s="36" t="s">
        <v>6</v>
      </c>
      <c r="E351" s="36" t="s">
        <v>34</v>
      </c>
      <c r="F351" s="37">
        <v>5</v>
      </c>
      <c r="G351" s="38">
        <v>743.8</v>
      </c>
      <c r="H351" s="39">
        <f t="shared" si="145"/>
        <v>929.75</v>
      </c>
      <c r="I351" s="39">
        <v>3719</v>
      </c>
      <c r="J351" s="39">
        <f t="shared" si="146"/>
        <v>4648.75</v>
      </c>
    </row>
    <row r="352" spans="1:10" ht="14.25" customHeight="1" x14ac:dyDescent="0.25">
      <c r="A352" s="35" t="s">
        <v>892</v>
      </c>
      <c r="B352" s="36" t="s">
        <v>893</v>
      </c>
      <c r="C352" s="35" t="s">
        <v>894</v>
      </c>
      <c r="D352" s="36" t="s">
        <v>6</v>
      </c>
      <c r="E352" s="36" t="s">
        <v>34</v>
      </c>
      <c r="F352" s="37">
        <v>5</v>
      </c>
      <c r="G352" s="38">
        <v>206.39</v>
      </c>
      <c r="H352" s="39">
        <f t="shared" si="145"/>
        <v>257.98749999999995</v>
      </c>
      <c r="I352" s="39">
        <v>1031.95</v>
      </c>
      <c r="J352" s="39">
        <f t="shared" si="146"/>
        <v>1289.9374999999998</v>
      </c>
    </row>
    <row r="353" spans="1:10" ht="14.25" customHeight="1" x14ac:dyDescent="0.25">
      <c r="A353" s="35" t="s">
        <v>895</v>
      </c>
      <c r="B353" s="36" t="s">
        <v>896</v>
      </c>
      <c r="C353" s="35" t="s">
        <v>897</v>
      </c>
      <c r="D353" s="36" t="s">
        <v>10</v>
      </c>
      <c r="E353" s="36" t="s">
        <v>34</v>
      </c>
      <c r="F353" s="37">
        <v>6</v>
      </c>
      <c r="G353" s="38">
        <v>206.39</v>
      </c>
      <c r="H353" s="39">
        <f t="shared" si="145"/>
        <v>257.98749999999995</v>
      </c>
      <c r="I353" s="39">
        <v>1238.3399999999999</v>
      </c>
      <c r="J353" s="39">
        <f t="shared" si="146"/>
        <v>1547.9249999999997</v>
      </c>
    </row>
    <row r="354" spans="1:10" ht="14.25" customHeight="1" x14ac:dyDescent="0.25">
      <c r="A354" s="35" t="s">
        <v>898</v>
      </c>
      <c r="B354" s="36" t="s">
        <v>899</v>
      </c>
      <c r="C354" s="35" t="s">
        <v>900</v>
      </c>
      <c r="D354" s="36" t="s">
        <v>6</v>
      </c>
      <c r="E354" s="36" t="s">
        <v>34</v>
      </c>
      <c r="F354" s="37">
        <v>1</v>
      </c>
      <c r="G354" s="38">
        <v>225.72</v>
      </c>
      <c r="H354" s="39">
        <f t="shared" si="145"/>
        <v>282.14999999999998</v>
      </c>
      <c r="I354" s="39">
        <v>225.72</v>
      </c>
      <c r="J354" s="39">
        <f t="shared" si="146"/>
        <v>282.14999999999998</v>
      </c>
    </row>
    <row r="355" spans="1:10" ht="14.25" customHeight="1" x14ac:dyDescent="0.25">
      <c r="A355" s="35" t="s">
        <v>901</v>
      </c>
      <c r="B355" s="36" t="s">
        <v>902</v>
      </c>
      <c r="C355" s="35" t="s">
        <v>903</v>
      </c>
      <c r="D355" s="36" t="s">
        <v>6</v>
      </c>
      <c r="E355" s="36" t="s">
        <v>34</v>
      </c>
      <c r="F355" s="37">
        <v>24</v>
      </c>
      <c r="G355" s="38">
        <v>83.44</v>
      </c>
      <c r="H355" s="39">
        <f t="shared" si="145"/>
        <v>104.3</v>
      </c>
      <c r="I355" s="39">
        <v>2002.56</v>
      </c>
      <c r="J355" s="39">
        <f t="shared" si="146"/>
        <v>2503.1999999999998</v>
      </c>
    </row>
    <row r="356" spans="1:10" ht="14.25" customHeight="1" x14ac:dyDescent="0.25">
      <c r="A356" s="35" t="s">
        <v>904</v>
      </c>
      <c r="B356" s="36" t="s">
        <v>905</v>
      </c>
      <c r="C356" s="35" t="s">
        <v>906</v>
      </c>
      <c r="D356" s="36" t="s">
        <v>6</v>
      </c>
      <c r="E356" s="36" t="s">
        <v>34</v>
      </c>
      <c r="F356" s="37">
        <v>38</v>
      </c>
      <c r="G356" s="38">
        <v>13.01</v>
      </c>
      <c r="H356" s="39">
        <f t="shared" si="145"/>
        <v>16.262499999999999</v>
      </c>
      <c r="I356" s="39">
        <v>494.38</v>
      </c>
      <c r="J356" s="39">
        <f t="shared" si="146"/>
        <v>617.97500000000002</v>
      </c>
    </row>
    <row r="357" spans="1:10" ht="14.25" customHeight="1" x14ac:dyDescent="0.25">
      <c r="A357" s="35" t="s">
        <v>907</v>
      </c>
      <c r="B357" s="36" t="s">
        <v>908</v>
      </c>
      <c r="C357" s="35" t="s">
        <v>909</v>
      </c>
      <c r="D357" s="36" t="s">
        <v>6</v>
      </c>
      <c r="E357" s="36" t="s">
        <v>34</v>
      </c>
      <c r="F357" s="37">
        <v>9</v>
      </c>
      <c r="G357" s="38">
        <v>135.44</v>
      </c>
      <c r="H357" s="39">
        <f t="shared" si="145"/>
        <v>169.3</v>
      </c>
      <c r="I357" s="39">
        <v>1218.96</v>
      </c>
      <c r="J357" s="39">
        <f t="shared" si="146"/>
        <v>1523.7</v>
      </c>
    </row>
    <row r="358" spans="1:10" ht="14.25" customHeight="1" x14ac:dyDescent="0.25">
      <c r="A358" s="35" t="s">
        <v>910</v>
      </c>
      <c r="B358" s="36" t="s">
        <v>911</v>
      </c>
      <c r="C358" s="35" t="s">
        <v>912</v>
      </c>
      <c r="D358" s="36" t="s">
        <v>10</v>
      </c>
      <c r="E358" s="36" t="s">
        <v>34</v>
      </c>
      <c r="F358" s="37">
        <v>16</v>
      </c>
      <c r="G358" s="38">
        <v>148.93</v>
      </c>
      <c r="H358" s="39">
        <f t="shared" si="145"/>
        <v>186.16250000000002</v>
      </c>
      <c r="I358" s="39">
        <v>2382.88</v>
      </c>
      <c r="J358" s="39">
        <f t="shared" si="146"/>
        <v>2978.6000000000004</v>
      </c>
    </row>
    <row r="359" spans="1:10" ht="14.25" customHeight="1" x14ac:dyDescent="0.25">
      <c r="A359" s="35" t="s">
        <v>913</v>
      </c>
      <c r="B359" s="36" t="s">
        <v>914</v>
      </c>
      <c r="C359" s="35" t="s">
        <v>915</v>
      </c>
      <c r="D359" s="36" t="s">
        <v>10</v>
      </c>
      <c r="E359" s="36" t="s">
        <v>34</v>
      </c>
      <c r="F359" s="37">
        <v>2</v>
      </c>
      <c r="G359" s="38">
        <v>213.53</v>
      </c>
      <c r="H359" s="39">
        <f t="shared" si="145"/>
        <v>266.91250000000002</v>
      </c>
      <c r="I359" s="39">
        <v>427.06</v>
      </c>
      <c r="J359" s="39">
        <f t="shared" si="146"/>
        <v>533.82500000000005</v>
      </c>
    </row>
    <row r="360" spans="1:10" ht="14.25" customHeight="1" x14ac:dyDescent="0.25">
      <c r="A360" s="35" t="s">
        <v>916</v>
      </c>
      <c r="B360" s="36" t="s">
        <v>917</v>
      </c>
      <c r="C360" s="35" t="s">
        <v>918</v>
      </c>
      <c r="D360" s="36" t="s">
        <v>6</v>
      </c>
      <c r="E360" s="36" t="s">
        <v>34</v>
      </c>
      <c r="F360" s="37">
        <v>7</v>
      </c>
      <c r="G360" s="38">
        <v>57.48</v>
      </c>
      <c r="H360" s="39">
        <f t="shared" si="145"/>
        <v>71.849999999999994</v>
      </c>
      <c r="I360" s="39">
        <v>402.36</v>
      </c>
      <c r="J360" s="39">
        <f t="shared" si="146"/>
        <v>502.94999999999993</v>
      </c>
    </row>
    <row r="361" spans="1:10" ht="14.25" customHeight="1" x14ac:dyDescent="0.25">
      <c r="A361" s="35" t="s">
        <v>919</v>
      </c>
      <c r="B361" s="36" t="s">
        <v>920</v>
      </c>
      <c r="C361" s="35" t="s">
        <v>921</v>
      </c>
      <c r="D361" s="36" t="s">
        <v>10</v>
      </c>
      <c r="E361" s="36" t="s">
        <v>34</v>
      </c>
      <c r="F361" s="37">
        <v>3</v>
      </c>
      <c r="G361" s="38">
        <v>358.37</v>
      </c>
      <c r="H361" s="39">
        <f t="shared" si="145"/>
        <v>447.96249999999998</v>
      </c>
      <c r="I361" s="39">
        <v>1075.1099999999999</v>
      </c>
      <c r="J361" s="39">
        <f t="shared" si="146"/>
        <v>1343.8874999999998</v>
      </c>
    </row>
    <row r="362" spans="1:10" ht="14.25" customHeight="1" x14ac:dyDescent="0.25">
      <c r="A362" s="35" t="s">
        <v>922</v>
      </c>
      <c r="B362" s="36" t="s">
        <v>923</v>
      </c>
      <c r="C362" s="35" t="s">
        <v>924</v>
      </c>
      <c r="D362" s="36" t="s">
        <v>10</v>
      </c>
      <c r="E362" s="36" t="s">
        <v>34</v>
      </c>
      <c r="F362" s="37">
        <v>2</v>
      </c>
      <c r="G362" s="38">
        <v>131.19999999999999</v>
      </c>
      <c r="H362" s="39">
        <f t="shared" si="145"/>
        <v>164</v>
      </c>
      <c r="I362" s="39">
        <v>262.39999999999998</v>
      </c>
      <c r="J362" s="39">
        <f t="shared" si="146"/>
        <v>328</v>
      </c>
    </row>
    <row r="363" spans="1:10" ht="14.25" customHeight="1" x14ac:dyDescent="0.25">
      <c r="A363" s="35" t="s">
        <v>925</v>
      </c>
      <c r="B363" s="36" t="s">
        <v>926</v>
      </c>
      <c r="C363" s="35" t="s">
        <v>927</v>
      </c>
      <c r="D363" s="36" t="s">
        <v>6</v>
      </c>
      <c r="E363" s="36" t="s">
        <v>34</v>
      </c>
      <c r="F363" s="37">
        <v>25</v>
      </c>
      <c r="G363" s="38">
        <v>67.010000000000005</v>
      </c>
      <c r="H363" s="39">
        <f t="shared" si="145"/>
        <v>83.762500000000003</v>
      </c>
      <c r="I363" s="39">
        <v>1675.25</v>
      </c>
      <c r="J363" s="39">
        <f t="shared" si="146"/>
        <v>2094.0625</v>
      </c>
    </row>
    <row r="364" spans="1:10" ht="14.25" customHeight="1" x14ac:dyDescent="0.25">
      <c r="A364" s="35" t="s">
        <v>928</v>
      </c>
      <c r="B364" s="36" t="s">
        <v>929</v>
      </c>
      <c r="C364" s="35" t="s">
        <v>930</v>
      </c>
      <c r="D364" s="36" t="s">
        <v>6</v>
      </c>
      <c r="E364" s="36" t="s">
        <v>34</v>
      </c>
      <c r="F364" s="37">
        <v>8</v>
      </c>
      <c r="G364" s="38">
        <v>102.17</v>
      </c>
      <c r="H364" s="39">
        <f t="shared" si="145"/>
        <v>127.71250000000001</v>
      </c>
      <c r="I364" s="39">
        <v>817.36</v>
      </c>
      <c r="J364" s="39">
        <f t="shared" si="146"/>
        <v>1021.7</v>
      </c>
    </row>
    <row r="365" spans="1:10" ht="14.25" customHeight="1" x14ac:dyDescent="0.25">
      <c r="A365" s="35" t="s">
        <v>931</v>
      </c>
      <c r="B365" s="36" t="s">
        <v>932</v>
      </c>
      <c r="C365" s="35" t="s">
        <v>933</v>
      </c>
      <c r="D365" s="36" t="s">
        <v>10</v>
      </c>
      <c r="E365" s="36" t="s">
        <v>34</v>
      </c>
      <c r="F365" s="37">
        <v>9</v>
      </c>
      <c r="G365" s="38">
        <v>346.31</v>
      </c>
      <c r="H365" s="39">
        <f t="shared" si="145"/>
        <v>432.88749999999999</v>
      </c>
      <c r="I365" s="39">
        <v>3116.79</v>
      </c>
      <c r="J365" s="39">
        <f t="shared" si="146"/>
        <v>3895.9874999999997</v>
      </c>
    </row>
    <row r="366" spans="1:10" ht="14.25" customHeight="1" x14ac:dyDescent="0.25">
      <c r="A366" s="35" t="s">
        <v>934</v>
      </c>
      <c r="B366" s="36" t="s">
        <v>935</v>
      </c>
      <c r="C366" s="35" t="s">
        <v>936</v>
      </c>
      <c r="D366" s="36" t="s">
        <v>6</v>
      </c>
      <c r="E366" s="36" t="s">
        <v>34</v>
      </c>
      <c r="F366" s="37">
        <v>5</v>
      </c>
      <c r="G366" s="38">
        <v>367.37</v>
      </c>
      <c r="H366" s="39">
        <f t="shared" si="145"/>
        <v>459.21249999999998</v>
      </c>
      <c r="I366" s="39">
        <v>1836.85</v>
      </c>
      <c r="J366" s="39">
        <f t="shared" si="146"/>
        <v>2296.0625</v>
      </c>
    </row>
    <row r="367" spans="1:10" ht="14.25" customHeight="1" x14ac:dyDescent="0.25">
      <c r="A367" s="35" t="s">
        <v>937</v>
      </c>
      <c r="B367" s="36" t="s">
        <v>938</v>
      </c>
      <c r="C367" s="35" t="s">
        <v>939</v>
      </c>
      <c r="D367" s="36" t="s">
        <v>6</v>
      </c>
      <c r="E367" s="36" t="s">
        <v>34</v>
      </c>
      <c r="F367" s="37">
        <v>7</v>
      </c>
      <c r="G367" s="38">
        <v>381.39</v>
      </c>
      <c r="H367" s="39">
        <f t="shared" si="145"/>
        <v>476.73749999999995</v>
      </c>
      <c r="I367" s="39">
        <v>2669.73</v>
      </c>
      <c r="J367" s="39">
        <f t="shared" si="146"/>
        <v>3337.1624999999995</v>
      </c>
    </row>
    <row r="368" spans="1:10" ht="14.25" customHeight="1" x14ac:dyDescent="0.25">
      <c r="A368" s="35" t="s">
        <v>940</v>
      </c>
      <c r="B368" s="36" t="s">
        <v>941</v>
      </c>
      <c r="C368" s="35" t="s">
        <v>942</v>
      </c>
      <c r="D368" s="36" t="s">
        <v>6</v>
      </c>
      <c r="E368" s="36" t="s">
        <v>34</v>
      </c>
      <c r="F368" s="37">
        <v>1</v>
      </c>
      <c r="G368" s="38">
        <v>1184.49</v>
      </c>
      <c r="H368" s="39">
        <f t="shared" si="145"/>
        <v>1480.6125</v>
      </c>
      <c r="I368" s="39">
        <v>1184.49</v>
      </c>
      <c r="J368" s="39">
        <f t="shared" si="146"/>
        <v>1480.6125</v>
      </c>
    </row>
    <row r="369" spans="1:10" ht="14.25" customHeight="1" x14ac:dyDescent="0.25">
      <c r="A369" s="35" t="s">
        <v>943</v>
      </c>
      <c r="B369" s="36" t="s">
        <v>944</v>
      </c>
      <c r="C369" s="35" t="s">
        <v>945</v>
      </c>
      <c r="D369" s="36" t="s">
        <v>10</v>
      </c>
      <c r="E369" s="36" t="s">
        <v>34</v>
      </c>
      <c r="F369" s="37">
        <v>13</v>
      </c>
      <c r="G369" s="38">
        <v>400.21</v>
      </c>
      <c r="H369" s="39">
        <f t="shared" si="145"/>
        <v>500.26249999999999</v>
      </c>
      <c r="I369" s="39">
        <v>5202.7299999999996</v>
      </c>
      <c r="J369" s="39">
        <f t="shared" si="146"/>
        <v>6503.4124999999995</v>
      </c>
    </row>
    <row r="370" spans="1:10" ht="14.25" customHeight="1" x14ac:dyDescent="0.25">
      <c r="A370" s="35" t="s">
        <v>946</v>
      </c>
      <c r="B370" s="36" t="s">
        <v>947</v>
      </c>
      <c r="C370" s="35" t="s">
        <v>948</v>
      </c>
      <c r="D370" s="36" t="s">
        <v>10</v>
      </c>
      <c r="E370" s="36" t="s">
        <v>34</v>
      </c>
      <c r="F370" s="37">
        <v>17</v>
      </c>
      <c r="G370" s="38">
        <v>69.459999999999994</v>
      </c>
      <c r="H370" s="39">
        <f t="shared" si="145"/>
        <v>86.824999999999989</v>
      </c>
      <c r="I370" s="39">
        <v>1180.82</v>
      </c>
      <c r="J370" s="39">
        <f t="shared" si="146"/>
        <v>1476.0249999999999</v>
      </c>
    </row>
    <row r="371" spans="1:10" ht="14.25" customHeight="1" x14ac:dyDescent="0.25">
      <c r="A371" s="35" t="s">
        <v>949</v>
      </c>
      <c r="B371" s="36" t="s">
        <v>950</v>
      </c>
      <c r="C371" s="35" t="s">
        <v>951</v>
      </c>
      <c r="D371" s="36" t="s">
        <v>10</v>
      </c>
      <c r="E371" s="36" t="s">
        <v>34</v>
      </c>
      <c r="F371" s="37">
        <v>9</v>
      </c>
      <c r="G371" s="38">
        <v>41.98</v>
      </c>
      <c r="H371" s="39">
        <f t="shared" si="145"/>
        <v>52.474999999999994</v>
      </c>
      <c r="I371" s="39">
        <v>377.82</v>
      </c>
      <c r="J371" s="39">
        <f t="shared" si="146"/>
        <v>472.27499999999998</v>
      </c>
    </row>
    <row r="372" spans="1:10" ht="14.25" customHeight="1" x14ac:dyDescent="0.25">
      <c r="A372" s="35" t="s">
        <v>952</v>
      </c>
      <c r="B372" s="36" t="s">
        <v>953</v>
      </c>
      <c r="C372" s="35" t="s">
        <v>954</v>
      </c>
      <c r="D372" s="36" t="s">
        <v>6</v>
      </c>
      <c r="E372" s="36" t="s">
        <v>34</v>
      </c>
      <c r="F372" s="37">
        <v>14</v>
      </c>
      <c r="G372" s="38">
        <v>52.21</v>
      </c>
      <c r="H372" s="39">
        <f t="shared" si="145"/>
        <v>65.262500000000003</v>
      </c>
      <c r="I372" s="39">
        <v>730.94</v>
      </c>
      <c r="J372" s="39">
        <f t="shared" si="146"/>
        <v>913.67500000000007</v>
      </c>
    </row>
    <row r="373" spans="1:10" ht="14.25" customHeight="1" x14ac:dyDescent="0.25">
      <c r="A373" s="35" t="s">
        <v>955</v>
      </c>
      <c r="B373" s="36" t="s">
        <v>956</v>
      </c>
      <c r="C373" s="35" t="s">
        <v>957</v>
      </c>
      <c r="D373" s="36" t="s">
        <v>10</v>
      </c>
      <c r="E373" s="36" t="s">
        <v>27</v>
      </c>
      <c r="F373" s="37">
        <v>7.5</v>
      </c>
      <c r="G373" s="38">
        <v>379.99</v>
      </c>
      <c r="H373" s="39">
        <f t="shared" si="145"/>
        <v>474.98750000000001</v>
      </c>
      <c r="I373" s="39">
        <v>2849.93</v>
      </c>
      <c r="J373" s="39">
        <f t="shared" si="146"/>
        <v>3562.40625</v>
      </c>
    </row>
    <row r="374" spans="1:10" ht="14.25" customHeight="1" x14ac:dyDescent="0.25">
      <c r="A374" s="35" t="s">
        <v>958</v>
      </c>
      <c r="B374" s="36" t="s">
        <v>959</v>
      </c>
      <c r="C374" s="35" t="s">
        <v>960</v>
      </c>
      <c r="D374" s="36" t="s">
        <v>10</v>
      </c>
      <c r="E374" s="36" t="s">
        <v>34</v>
      </c>
      <c r="F374" s="37">
        <v>10</v>
      </c>
      <c r="G374" s="38">
        <v>198.68</v>
      </c>
      <c r="H374" s="39">
        <f t="shared" si="145"/>
        <v>248.35000000000002</v>
      </c>
      <c r="I374" s="39">
        <v>1986.8</v>
      </c>
      <c r="J374" s="39">
        <f t="shared" si="146"/>
        <v>2483.5</v>
      </c>
    </row>
    <row r="375" spans="1:10" ht="14.25" customHeight="1" x14ac:dyDescent="0.25">
      <c r="A375" s="35" t="s">
        <v>961</v>
      </c>
      <c r="B375" s="36" t="s">
        <v>962</v>
      </c>
      <c r="C375" s="35" t="s">
        <v>963</v>
      </c>
      <c r="D375" s="36" t="s">
        <v>10</v>
      </c>
      <c r="E375" s="36" t="s">
        <v>34</v>
      </c>
      <c r="F375" s="37">
        <v>107</v>
      </c>
      <c r="G375" s="38">
        <v>47.82</v>
      </c>
      <c r="H375" s="39">
        <f t="shared" si="145"/>
        <v>59.774999999999999</v>
      </c>
      <c r="I375" s="39">
        <v>5116.74</v>
      </c>
      <c r="J375" s="39">
        <f t="shared" si="146"/>
        <v>6395.9250000000002</v>
      </c>
    </row>
    <row r="376" spans="1:10" ht="14.25" customHeight="1" x14ac:dyDescent="0.25">
      <c r="A376" s="35" t="s">
        <v>964</v>
      </c>
      <c r="B376" s="36" t="s">
        <v>965</v>
      </c>
      <c r="C376" s="35" t="s">
        <v>966</v>
      </c>
      <c r="D376" s="36" t="s">
        <v>10</v>
      </c>
      <c r="E376" s="36" t="s">
        <v>41</v>
      </c>
      <c r="F376" s="37">
        <v>9.6999999999999993</v>
      </c>
      <c r="G376" s="38">
        <v>146.96</v>
      </c>
      <c r="H376" s="39">
        <f t="shared" si="145"/>
        <v>183.70000000000002</v>
      </c>
      <c r="I376" s="39">
        <v>1425.51</v>
      </c>
      <c r="J376" s="39">
        <f t="shared" si="146"/>
        <v>1781.89</v>
      </c>
    </row>
    <row r="377" spans="1:10" ht="14.25" customHeight="1" x14ac:dyDescent="0.25">
      <c r="A377" s="33" t="s">
        <v>967</v>
      </c>
      <c r="B377" s="51" t="s">
        <v>968</v>
      </c>
      <c r="C377" s="49"/>
      <c r="D377" s="49"/>
      <c r="E377" s="49"/>
      <c r="F377" s="49"/>
      <c r="G377" s="49"/>
      <c r="H377" s="50"/>
      <c r="I377" s="34">
        <f t="shared" ref="I377:J377" si="147">SUM(I378:I390)</f>
        <v>4290.18</v>
      </c>
      <c r="J377" s="34">
        <f t="shared" si="147"/>
        <v>5362.7335000000003</v>
      </c>
    </row>
    <row r="378" spans="1:10" ht="14.25" customHeight="1" x14ac:dyDescent="0.25">
      <c r="A378" s="35" t="s">
        <v>969</v>
      </c>
      <c r="B378" s="36" t="s">
        <v>970</v>
      </c>
      <c r="C378" s="35" t="s">
        <v>971</v>
      </c>
      <c r="D378" s="36" t="s">
        <v>10</v>
      </c>
      <c r="E378" s="36" t="s">
        <v>34</v>
      </c>
      <c r="F378" s="37">
        <v>1</v>
      </c>
      <c r="G378" s="38">
        <v>642.73</v>
      </c>
      <c r="H378" s="39">
        <f t="shared" ref="H378:H390" si="148">G378*1.25</f>
        <v>803.41250000000002</v>
      </c>
      <c r="I378" s="39">
        <v>642.73</v>
      </c>
      <c r="J378" s="39">
        <f t="shared" ref="J378:J390" si="149">F378*H378</f>
        <v>803.41250000000002</v>
      </c>
    </row>
    <row r="379" spans="1:10" ht="14.25" customHeight="1" x14ac:dyDescent="0.25">
      <c r="A379" s="35" t="s">
        <v>972</v>
      </c>
      <c r="B379" s="36" t="s">
        <v>973</v>
      </c>
      <c r="C379" s="35" t="s">
        <v>974</v>
      </c>
      <c r="D379" s="36" t="s">
        <v>6</v>
      </c>
      <c r="E379" s="36" t="s">
        <v>34</v>
      </c>
      <c r="F379" s="37">
        <v>2</v>
      </c>
      <c r="G379" s="38">
        <v>63.3</v>
      </c>
      <c r="H379" s="39">
        <f t="shared" si="148"/>
        <v>79.125</v>
      </c>
      <c r="I379" s="39">
        <v>126.6</v>
      </c>
      <c r="J379" s="39">
        <f t="shared" si="149"/>
        <v>158.25</v>
      </c>
    </row>
    <row r="380" spans="1:10" ht="14.25" customHeight="1" x14ac:dyDescent="0.25">
      <c r="A380" s="35" t="s">
        <v>975</v>
      </c>
      <c r="B380" s="36" t="s">
        <v>976</v>
      </c>
      <c r="C380" s="35" t="s">
        <v>977</v>
      </c>
      <c r="D380" s="36" t="s">
        <v>6</v>
      </c>
      <c r="E380" s="36" t="s">
        <v>41</v>
      </c>
      <c r="F380" s="37">
        <v>45.8</v>
      </c>
      <c r="G380" s="38">
        <v>44.38</v>
      </c>
      <c r="H380" s="39">
        <f t="shared" si="148"/>
        <v>55.475000000000001</v>
      </c>
      <c r="I380" s="39">
        <v>2032.6</v>
      </c>
      <c r="J380" s="39">
        <f t="shared" si="149"/>
        <v>2540.7550000000001</v>
      </c>
    </row>
    <row r="381" spans="1:10" ht="14.25" customHeight="1" x14ac:dyDescent="0.25">
      <c r="A381" s="35" t="s">
        <v>978</v>
      </c>
      <c r="B381" s="36" t="s">
        <v>979</v>
      </c>
      <c r="C381" s="35" t="s">
        <v>980</v>
      </c>
      <c r="D381" s="36" t="s">
        <v>10</v>
      </c>
      <c r="E381" s="36" t="s">
        <v>34</v>
      </c>
      <c r="F381" s="37">
        <v>1</v>
      </c>
      <c r="G381" s="38">
        <v>15.51</v>
      </c>
      <c r="H381" s="39">
        <f t="shared" si="148"/>
        <v>19.387499999999999</v>
      </c>
      <c r="I381" s="39">
        <v>15.51</v>
      </c>
      <c r="J381" s="39">
        <f t="shared" si="149"/>
        <v>19.387499999999999</v>
      </c>
    </row>
    <row r="382" spans="1:10" ht="14.25" customHeight="1" x14ac:dyDescent="0.25">
      <c r="A382" s="35" t="s">
        <v>981</v>
      </c>
      <c r="B382" s="36" t="s">
        <v>982</v>
      </c>
      <c r="C382" s="35" t="s">
        <v>983</v>
      </c>
      <c r="D382" s="36" t="s">
        <v>10</v>
      </c>
      <c r="E382" s="36" t="s">
        <v>34</v>
      </c>
      <c r="F382" s="37">
        <v>4</v>
      </c>
      <c r="G382" s="38">
        <v>29.33</v>
      </c>
      <c r="H382" s="39">
        <f t="shared" si="148"/>
        <v>36.662499999999994</v>
      </c>
      <c r="I382" s="39">
        <v>117.32</v>
      </c>
      <c r="J382" s="39">
        <f t="shared" si="149"/>
        <v>146.64999999999998</v>
      </c>
    </row>
    <row r="383" spans="1:10" ht="14.25" customHeight="1" x14ac:dyDescent="0.25">
      <c r="A383" s="35" t="s">
        <v>984</v>
      </c>
      <c r="B383" s="36" t="s">
        <v>985</v>
      </c>
      <c r="C383" s="35" t="s">
        <v>986</v>
      </c>
      <c r="D383" s="36" t="s">
        <v>6</v>
      </c>
      <c r="E383" s="36" t="s">
        <v>34</v>
      </c>
      <c r="F383" s="37">
        <v>2</v>
      </c>
      <c r="G383" s="38">
        <v>73.72</v>
      </c>
      <c r="H383" s="39">
        <f t="shared" si="148"/>
        <v>92.15</v>
      </c>
      <c r="I383" s="39">
        <v>147.44</v>
      </c>
      <c r="J383" s="39">
        <f t="shared" si="149"/>
        <v>184.3</v>
      </c>
    </row>
    <row r="384" spans="1:10" ht="14.25" customHeight="1" x14ac:dyDescent="0.25">
      <c r="A384" s="35" t="s">
        <v>987</v>
      </c>
      <c r="B384" s="36" t="s">
        <v>988</v>
      </c>
      <c r="C384" s="35" t="s">
        <v>989</v>
      </c>
      <c r="D384" s="36" t="s">
        <v>6</v>
      </c>
      <c r="E384" s="36" t="s">
        <v>34</v>
      </c>
      <c r="F384" s="37">
        <v>4</v>
      </c>
      <c r="G384" s="38">
        <v>86.59</v>
      </c>
      <c r="H384" s="39">
        <f t="shared" si="148"/>
        <v>108.23750000000001</v>
      </c>
      <c r="I384" s="39">
        <v>346.36</v>
      </c>
      <c r="J384" s="39">
        <f t="shared" si="149"/>
        <v>432.95000000000005</v>
      </c>
    </row>
    <row r="385" spans="1:10" ht="14.25" customHeight="1" x14ac:dyDescent="0.25">
      <c r="A385" s="35" t="s">
        <v>990</v>
      </c>
      <c r="B385" s="36" t="s">
        <v>991</v>
      </c>
      <c r="C385" s="35" t="s">
        <v>992</v>
      </c>
      <c r="D385" s="36" t="s">
        <v>6</v>
      </c>
      <c r="E385" s="36" t="s">
        <v>34</v>
      </c>
      <c r="F385" s="37">
        <v>1</v>
      </c>
      <c r="G385" s="38">
        <v>46.41</v>
      </c>
      <c r="H385" s="39">
        <f t="shared" si="148"/>
        <v>58.012499999999996</v>
      </c>
      <c r="I385" s="39">
        <v>46.41</v>
      </c>
      <c r="J385" s="39">
        <f t="shared" si="149"/>
        <v>58.012499999999996</v>
      </c>
    </row>
    <row r="386" spans="1:10" ht="14.25" customHeight="1" x14ac:dyDescent="0.25">
      <c r="A386" s="35" t="s">
        <v>993</v>
      </c>
      <c r="B386" s="36" t="s">
        <v>994</v>
      </c>
      <c r="C386" s="35" t="s">
        <v>995</v>
      </c>
      <c r="D386" s="36" t="s">
        <v>6</v>
      </c>
      <c r="E386" s="36" t="s">
        <v>34</v>
      </c>
      <c r="F386" s="37">
        <v>8</v>
      </c>
      <c r="G386" s="38">
        <v>24.86</v>
      </c>
      <c r="H386" s="39">
        <f t="shared" si="148"/>
        <v>31.074999999999999</v>
      </c>
      <c r="I386" s="39">
        <v>198.88</v>
      </c>
      <c r="J386" s="39">
        <f t="shared" si="149"/>
        <v>248.6</v>
      </c>
    </row>
    <row r="387" spans="1:10" ht="14.25" customHeight="1" x14ac:dyDescent="0.25">
      <c r="A387" s="35" t="s">
        <v>996</v>
      </c>
      <c r="B387" s="36" t="s">
        <v>997</v>
      </c>
      <c r="C387" s="35" t="s">
        <v>998</v>
      </c>
      <c r="D387" s="36" t="s">
        <v>6</v>
      </c>
      <c r="E387" s="36" t="s">
        <v>34</v>
      </c>
      <c r="F387" s="37">
        <v>2</v>
      </c>
      <c r="G387" s="38">
        <v>53.37</v>
      </c>
      <c r="H387" s="39">
        <f t="shared" si="148"/>
        <v>66.712499999999991</v>
      </c>
      <c r="I387" s="39">
        <v>106.74</v>
      </c>
      <c r="J387" s="39">
        <f t="shared" si="149"/>
        <v>133.42499999999998</v>
      </c>
    </row>
    <row r="388" spans="1:10" ht="14.25" customHeight="1" x14ac:dyDescent="0.25">
      <c r="A388" s="35" t="s">
        <v>999</v>
      </c>
      <c r="B388" s="36" t="s">
        <v>1000</v>
      </c>
      <c r="C388" s="35" t="s">
        <v>1001</v>
      </c>
      <c r="D388" s="36" t="s">
        <v>6</v>
      </c>
      <c r="E388" s="36" t="s">
        <v>34</v>
      </c>
      <c r="F388" s="37">
        <v>6</v>
      </c>
      <c r="G388" s="38">
        <v>53.37</v>
      </c>
      <c r="H388" s="39">
        <f t="shared" si="148"/>
        <v>66.712499999999991</v>
      </c>
      <c r="I388" s="39">
        <v>320.22000000000003</v>
      </c>
      <c r="J388" s="39">
        <f t="shared" si="149"/>
        <v>400.27499999999998</v>
      </c>
    </row>
    <row r="389" spans="1:10" ht="14.25" customHeight="1" x14ac:dyDescent="0.25">
      <c r="A389" s="35" t="s">
        <v>1002</v>
      </c>
      <c r="B389" s="36" t="s">
        <v>1003</v>
      </c>
      <c r="C389" s="35" t="s">
        <v>1004</v>
      </c>
      <c r="D389" s="36" t="s">
        <v>6</v>
      </c>
      <c r="E389" s="36" t="s">
        <v>34</v>
      </c>
      <c r="F389" s="37">
        <v>2</v>
      </c>
      <c r="G389" s="38">
        <v>35.74</v>
      </c>
      <c r="H389" s="39">
        <f t="shared" si="148"/>
        <v>44.675000000000004</v>
      </c>
      <c r="I389" s="39">
        <v>71.48</v>
      </c>
      <c r="J389" s="39">
        <f t="shared" si="149"/>
        <v>89.350000000000009</v>
      </c>
    </row>
    <row r="390" spans="1:10" ht="14.25" customHeight="1" x14ac:dyDescent="0.25">
      <c r="A390" s="35" t="s">
        <v>1005</v>
      </c>
      <c r="B390" s="36" t="s">
        <v>1006</v>
      </c>
      <c r="C390" s="35" t="s">
        <v>1007</v>
      </c>
      <c r="D390" s="36" t="s">
        <v>10</v>
      </c>
      <c r="E390" s="36" t="s">
        <v>27</v>
      </c>
      <c r="F390" s="37">
        <v>0.24</v>
      </c>
      <c r="G390" s="38">
        <v>491.22</v>
      </c>
      <c r="H390" s="39">
        <f t="shared" si="148"/>
        <v>614.02500000000009</v>
      </c>
      <c r="I390" s="39">
        <v>117.89</v>
      </c>
      <c r="J390" s="39">
        <f t="shared" si="149"/>
        <v>147.36600000000001</v>
      </c>
    </row>
    <row r="391" spans="1:10" ht="14.25" customHeight="1" x14ac:dyDescent="0.25">
      <c r="A391" s="33" t="s">
        <v>1008</v>
      </c>
      <c r="B391" s="51" t="s">
        <v>1009</v>
      </c>
      <c r="C391" s="49"/>
      <c r="D391" s="49"/>
      <c r="E391" s="49"/>
      <c r="F391" s="49"/>
      <c r="G391" s="49"/>
      <c r="H391" s="50"/>
      <c r="I391" s="34">
        <f t="shared" ref="I391:J391" si="150">I392+I395+I398+I407+I414</f>
        <v>38485.86</v>
      </c>
      <c r="J391" s="34">
        <f t="shared" si="150"/>
        <v>48107.324999999997</v>
      </c>
    </row>
    <row r="392" spans="1:10" ht="14.25" customHeight="1" x14ac:dyDescent="0.25">
      <c r="A392" s="40" t="s">
        <v>1010</v>
      </c>
      <c r="B392" s="48" t="s">
        <v>1011</v>
      </c>
      <c r="C392" s="49"/>
      <c r="D392" s="49"/>
      <c r="E392" s="49"/>
      <c r="F392" s="49"/>
      <c r="G392" s="49"/>
      <c r="H392" s="50"/>
      <c r="I392" s="41">
        <f t="shared" ref="I392:J392" si="151">SUM(I393:I394)</f>
        <v>2247.1999999999998</v>
      </c>
      <c r="J392" s="41">
        <f t="shared" si="151"/>
        <v>2809</v>
      </c>
    </row>
    <row r="393" spans="1:10" ht="14.25" customHeight="1" x14ac:dyDescent="0.25">
      <c r="A393" s="35" t="s">
        <v>1012</v>
      </c>
      <c r="B393" s="36" t="s">
        <v>1013</v>
      </c>
      <c r="C393" s="35" t="s">
        <v>1014</v>
      </c>
      <c r="D393" s="36" t="s">
        <v>6</v>
      </c>
      <c r="E393" s="36" t="s">
        <v>34</v>
      </c>
      <c r="F393" s="37">
        <v>6</v>
      </c>
      <c r="G393" s="38">
        <v>196.15</v>
      </c>
      <c r="H393" s="39">
        <f t="shared" ref="H393:H394" si="152">G393*1.25</f>
        <v>245.1875</v>
      </c>
      <c r="I393" s="39">
        <v>1176.9000000000001</v>
      </c>
      <c r="J393" s="39">
        <f t="shared" ref="J393:J394" si="153">F393*H393</f>
        <v>1471.125</v>
      </c>
    </row>
    <row r="394" spans="1:10" ht="14.25" customHeight="1" x14ac:dyDescent="0.25">
      <c r="A394" s="35" t="s">
        <v>1015</v>
      </c>
      <c r="B394" s="36" t="s">
        <v>1016</v>
      </c>
      <c r="C394" s="35" t="s">
        <v>1017</v>
      </c>
      <c r="D394" s="36" t="s">
        <v>6</v>
      </c>
      <c r="E394" s="36" t="s">
        <v>34</v>
      </c>
      <c r="F394" s="37">
        <v>2</v>
      </c>
      <c r="G394" s="38">
        <v>535.15</v>
      </c>
      <c r="H394" s="39">
        <f t="shared" si="152"/>
        <v>668.9375</v>
      </c>
      <c r="I394" s="39">
        <v>1070.3</v>
      </c>
      <c r="J394" s="39">
        <f t="shared" si="153"/>
        <v>1337.875</v>
      </c>
    </row>
    <row r="395" spans="1:10" ht="14.25" customHeight="1" x14ac:dyDescent="0.25">
      <c r="A395" s="40" t="s">
        <v>1018</v>
      </c>
      <c r="B395" s="48" t="s">
        <v>1019</v>
      </c>
      <c r="C395" s="49"/>
      <c r="D395" s="49"/>
      <c r="E395" s="49"/>
      <c r="F395" s="49"/>
      <c r="G395" s="49"/>
      <c r="H395" s="50"/>
      <c r="I395" s="41">
        <f t="shared" ref="I395:J395" si="154">SUM(I396:I397)</f>
        <v>4987.2800000000007</v>
      </c>
      <c r="J395" s="41">
        <f t="shared" si="154"/>
        <v>6234.1</v>
      </c>
    </row>
    <row r="396" spans="1:10" ht="14.25" customHeight="1" x14ac:dyDescent="0.25">
      <c r="A396" s="35" t="s">
        <v>1020</v>
      </c>
      <c r="B396" s="36" t="s">
        <v>1021</v>
      </c>
      <c r="C396" s="35" t="s">
        <v>1022</v>
      </c>
      <c r="D396" s="36" t="s">
        <v>6</v>
      </c>
      <c r="E396" s="36" t="s">
        <v>34</v>
      </c>
      <c r="F396" s="37">
        <v>1</v>
      </c>
      <c r="G396" s="38">
        <v>1575.75</v>
      </c>
      <c r="H396" s="39">
        <f t="shared" ref="H396:H397" si="155">G396*1.25</f>
        <v>1969.6875</v>
      </c>
      <c r="I396" s="39">
        <f t="shared" ref="I396:I397" si="156">F396*G396</f>
        <v>1575.75</v>
      </c>
      <c r="J396" s="39">
        <f t="shared" ref="J396:J397" si="157">F396*H396</f>
        <v>1969.6875</v>
      </c>
    </row>
    <row r="397" spans="1:10" ht="14.25" customHeight="1" x14ac:dyDescent="0.25">
      <c r="A397" s="35" t="s">
        <v>1023</v>
      </c>
      <c r="B397" s="36" t="s">
        <v>1024</v>
      </c>
      <c r="C397" s="35" t="s">
        <v>1025</v>
      </c>
      <c r="D397" s="36" t="s">
        <v>6</v>
      </c>
      <c r="E397" s="36" t="s">
        <v>34</v>
      </c>
      <c r="F397" s="37">
        <v>1</v>
      </c>
      <c r="G397" s="38">
        <v>3411.53</v>
      </c>
      <c r="H397" s="39">
        <f t="shared" si="155"/>
        <v>4264.4125000000004</v>
      </c>
      <c r="I397" s="39">
        <f t="shared" si="156"/>
        <v>3411.53</v>
      </c>
      <c r="J397" s="39">
        <f t="shared" si="157"/>
        <v>4264.4125000000004</v>
      </c>
    </row>
    <row r="398" spans="1:10" ht="14.25" customHeight="1" x14ac:dyDescent="0.25">
      <c r="A398" s="40" t="s">
        <v>1026</v>
      </c>
      <c r="B398" s="48" t="s">
        <v>756</v>
      </c>
      <c r="C398" s="49"/>
      <c r="D398" s="49"/>
      <c r="E398" s="49"/>
      <c r="F398" s="49"/>
      <c r="G398" s="49"/>
      <c r="H398" s="50"/>
      <c r="I398" s="41">
        <f t="shared" ref="I398:J398" si="158">SUM(I399:I406)</f>
        <v>19481.410000000003</v>
      </c>
      <c r="J398" s="41">
        <f t="shared" si="158"/>
        <v>24351.762499999997</v>
      </c>
    </row>
    <row r="399" spans="1:10" ht="14.25" customHeight="1" x14ac:dyDescent="0.25">
      <c r="A399" s="35" t="s">
        <v>1027</v>
      </c>
      <c r="B399" s="36" t="s">
        <v>711</v>
      </c>
      <c r="C399" s="35" t="s">
        <v>712</v>
      </c>
      <c r="D399" s="36" t="s">
        <v>6</v>
      </c>
      <c r="E399" s="36" t="s">
        <v>34</v>
      </c>
      <c r="F399" s="37">
        <v>5</v>
      </c>
      <c r="G399" s="38">
        <v>409.93</v>
      </c>
      <c r="H399" s="39">
        <f t="shared" ref="H399:H406" si="159">G399*1.25</f>
        <v>512.41250000000002</v>
      </c>
      <c r="I399" s="39">
        <f t="shared" ref="I399:I406" si="160">F399*G399</f>
        <v>2049.65</v>
      </c>
      <c r="J399" s="39">
        <f t="shared" ref="J399:J406" si="161">F399*H399</f>
        <v>2562.0625</v>
      </c>
    </row>
    <row r="400" spans="1:10" ht="14.25" customHeight="1" x14ac:dyDescent="0.25">
      <c r="A400" s="35" t="s">
        <v>1028</v>
      </c>
      <c r="B400" s="36" t="s">
        <v>1029</v>
      </c>
      <c r="C400" s="35" t="s">
        <v>1030</v>
      </c>
      <c r="D400" s="36" t="s">
        <v>6</v>
      </c>
      <c r="E400" s="36" t="s">
        <v>34</v>
      </c>
      <c r="F400" s="37">
        <v>3</v>
      </c>
      <c r="G400" s="38">
        <v>489.24</v>
      </c>
      <c r="H400" s="39">
        <f t="shared" si="159"/>
        <v>611.54999999999995</v>
      </c>
      <c r="I400" s="39">
        <f t="shared" si="160"/>
        <v>1467.72</v>
      </c>
      <c r="J400" s="39">
        <f t="shared" si="161"/>
        <v>1834.6499999999999</v>
      </c>
    </row>
    <row r="401" spans="1:10" ht="14.25" customHeight="1" x14ac:dyDescent="0.25">
      <c r="A401" s="35" t="s">
        <v>1031</v>
      </c>
      <c r="B401" s="36" t="s">
        <v>1032</v>
      </c>
      <c r="C401" s="35" t="s">
        <v>1033</v>
      </c>
      <c r="D401" s="36" t="s">
        <v>6</v>
      </c>
      <c r="E401" s="36" t="s">
        <v>34</v>
      </c>
      <c r="F401" s="37">
        <v>1</v>
      </c>
      <c r="G401" s="38">
        <v>169.01</v>
      </c>
      <c r="H401" s="39">
        <f t="shared" si="159"/>
        <v>211.26249999999999</v>
      </c>
      <c r="I401" s="39">
        <f t="shared" si="160"/>
        <v>169.01</v>
      </c>
      <c r="J401" s="39">
        <f t="shared" si="161"/>
        <v>211.26249999999999</v>
      </c>
    </row>
    <row r="402" spans="1:10" ht="14.25" customHeight="1" x14ac:dyDescent="0.25">
      <c r="A402" s="35" t="s">
        <v>1034</v>
      </c>
      <c r="B402" s="36" t="s">
        <v>1035</v>
      </c>
      <c r="C402" s="35" t="s">
        <v>1036</v>
      </c>
      <c r="D402" s="36" t="s">
        <v>10</v>
      </c>
      <c r="E402" s="36" t="s">
        <v>34</v>
      </c>
      <c r="F402" s="37">
        <v>1</v>
      </c>
      <c r="G402" s="38">
        <v>5540.16</v>
      </c>
      <c r="H402" s="39">
        <f t="shared" si="159"/>
        <v>6925.2</v>
      </c>
      <c r="I402" s="39">
        <f t="shared" si="160"/>
        <v>5540.16</v>
      </c>
      <c r="J402" s="39">
        <f t="shared" si="161"/>
        <v>6925.2</v>
      </c>
    </row>
    <row r="403" spans="1:10" ht="14.25" customHeight="1" x14ac:dyDescent="0.25">
      <c r="A403" s="35" t="s">
        <v>1037</v>
      </c>
      <c r="B403" s="36" t="s">
        <v>1038</v>
      </c>
      <c r="C403" s="35" t="s">
        <v>1039</v>
      </c>
      <c r="D403" s="36" t="s">
        <v>10</v>
      </c>
      <c r="E403" s="36" t="s">
        <v>34</v>
      </c>
      <c r="F403" s="37">
        <v>1</v>
      </c>
      <c r="G403" s="38">
        <v>501.69</v>
      </c>
      <c r="H403" s="39">
        <f t="shared" si="159"/>
        <v>627.11249999999995</v>
      </c>
      <c r="I403" s="39">
        <f t="shared" si="160"/>
        <v>501.69</v>
      </c>
      <c r="J403" s="39">
        <f t="shared" si="161"/>
        <v>627.11249999999995</v>
      </c>
    </row>
    <row r="404" spans="1:10" ht="14.25" customHeight="1" x14ac:dyDescent="0.25">
      <c r="A404" s="35" t="s">
        <v>1040</v>
      </c>
      <c r="B404" s="36" t="s">
        <v>1041</v>
      </c>
      <c r="C404" s="35" t="s">
        <v>1042</v>
      </c>
      <c r="D404" s="36" t="s">
        <v>10</v>
      </c>
      <c r="E404" s="36" t="s">
        <v>1043</v>
      </c>
      <c r="F404" s="37">
        <v>1</v>
      </c>
      <c r="G404" s="38">
        <v>2865.9</v>
      </c>
      <c r="H404" s="39">
        <f t="shared" si="159"/>
        <v>3582.375</v>
      </c>
      <c r="I404" s="39">
        <f t="shared" si="160"/>
        <v>2865.9</v>
      </c>
      <c r="J404" s="39">
        <f t="shared" si="161"/>
        <v>3582.375</v>
      </c>
    </row>
    <row r="405" spans="1:10" ht="14.25" customHeight="1" x14ac:dyDescent="0.25">
      <c r="A405" s="35" t="s">
        <v>1044</v>
      </c>
      <c r="B405" s="36" t="s">
        <v>1045</v>
      </c>
      <c r="C405" s="35" t="s">
        <v>1046</v>
      </c>
      <c r="D405" s="36" t="s">
        <v>6</v>
      </c>
      <c r="E405" s="36" t="s">
        <v>34</v>
      </c>
      <c r="F405" s="37">
        <v>2</v>
      </c>
      <c r="G405" s="38">
        <v>1411.69</v>
      </c>
      <c r="H405" s="39">
        <f t="shared" si="159"/>
        <v>1764.6125000000002</v>
      </c>
      <c r="I405" s="39">
        <f t="shared" si="160"/>
        <v>2823.38</v>
      </c>
      <c r="J405" s="39">
        <f t="shared" si="161"/>
        <v>3529.2250000000004</v>
      </c>
    </row>
    <row r="406" spans="1:10" ht="14.25" customHeight="1" x14ac:dyDescent="0.25">
      <c r="A406" s="35" t="s">
        <v>1047</v>
      </c>
      <c r="B406" s="36" t="s">
        <v>1048</v>
      </c>
      <c r="C406" s="35" t="s">
        <v>1049</v>
      </c>
      <c r="D406" s="36" t="s">
        <v>10</v>
      </c>
      <c r="E406" s="36" t="s">
        <v>34</v>
      </c>
      <c r="F406" s="37">
        <v>1</v>
      </c>
      <c r="G406" s="38">
        <v>4063.9</v>
      </c>
      <c r="H406" s="39">
        <f t="shared" si="159"/>
        <v>5079.875</v>
      </c>
      <c r="I406" s="39">
        <f t="shared" si="160"/>
        <v>4063.9</v>
      </c>
      <c r="J406" s="39">
        <f t="shared" si="161"/>
        <v>5079.875</v>
      </c>
    </row>
    <row r="407" spans="1:10" ht="14.25" customHeight="1" x14ac:dyDescent="0.25">
      <c r="A407" s="40" t="s">
        <v>1050</v>
      </c>
      <c r="B407" s="48" t="s">
        <v>766</v>
      </c>
      <c r="C407" s="49"/>
      <c r="D407" s="49"/>
      <c r="E407" s="49"/>
      <c r="F407" s="49"/>
      <c r="G407" s="49"/>
      <c r="H407" s="50"/>
      <c r="I407" s="41">
        <f t="shared" ref="I407:J407" si="162">SUM(I408:I413)</f>
        <v>9693.27</v>
      </c>
      <c r="J407" s="41">
        <f t="shared" si="162"/>
        <v>12116.5875</v>
      </c>
    </row>
    <row r="408" spans="1:10" ht="14.25" customHeight="1" x14ac:dyDescent="0.25">
      <c r="A408" s="35" t="s">
        <v>1051</v>
      </c>
      <c r="B408" s="36" t="s">
        <v>1052</v>
      </c>
      <c r="C408" s="35" t="s">
        <v>1053</v>
      </c>
      <c r="D408" s="36" t="s">
        <v>6</v>
      </c>
      <c r="E408" s="36" t="s">
        <v>34</v>
      </c>
      <c r="F408" s="37">
        <v>7</v>
      </c>
      <c r="G408" s="38">
        <v>121.7</v>
      </c>
      <c r="H408" s="39">
        <f t="shared" ref="H408:H413" si="163">G408*1.25</f>
        <v>152.125</v>
      </c>
      <c r="I408" s="39">
        <f t="shared" ref="I408:I413" si="164">F408*G408</f>
        <v>851.9</v>
      </c>
      <c r="J408" s="39">
        <f t="shared" ref="J408:J413" si="165">F408*H408</f>
        <v>1064.875</v>
      </c>
    </row>
    <row r="409" spans="1:10" ht="14.25" customHeight="1" x14ac:dyDescent="0.25">
      <c r="A409" s="35" t="s">
        <v>1054</v>
      </c>
      <c r="B409" s="36" t="s">
        <v>1055</v>
      </c>
      <c r="C409" s="35" t="s">
        <v>1056</v>
      </c>
      <c r="D409" s="36" t="s">
        <v>6</v>
      </c>
      <c r="E409" s="36" t="s">
        <v>41</v>
      </c>
      <c r="F409" s="37">
        <v>63</v>
      </c>
      <c r="G409" s="38">
        <v>122.62</v>
      </c>
      <c r="H409" s="39">
        <f t="shared" si="163"/>
        <v>153.27500000000001</v>
      </c>
      <c r="I409" s="39">
        <f t="shared" si="164"/>
        <v>7725.06</v>
      </c>
      <c r="J409" s="39">
        <f t="shared" si="165"/>
        <v>9656.3250000000007</v>
      </c>
    </row>
    <row r="410" spans="1:10" ht="14.25" customHeight="1" x14ac:dyDescent="0.25">
      <c r="A410" s="35" t="s">
        <v>1057</v>
      </c>
      <c r="B410" s="36" t="s">
        <v>1058</v>
      </c>
      <c r="C410" s="35" t="s">
        <v>1059</v>
      </c>
      <c r="D410" s="36" t="s">
        <v>10</v>
      </c>
      <c r="E410" s="36" t="s">
        <v>34</v>
      </c>
      <c r="F410" s="37">
        <v>0</v>
      </c>
      <c r="G410" s="38">
        <v>95.45</v>
      </c>
      <c r="H410" s="39">
        <f t="shared" si="163"/>
        <v>119.3125</v>
      </c>
      <c r="I410" s="39">
        <f t="shared" si="164"/>
        <v>0</v>
      </c>
      <c r="J410" s="39">
        <f t="shared" si="165"/>
        <v>0</v>
      </c>
    </row>
    <row r="411" spans="1:10" ht="14.25" customHeight="1" x14ac:dyDescent="0.25">
      <c r="A411" s="35" t="s">
        <v>1060</v>
      </c>
      <c r="B411" s="36" t="s">
        <v>1061</v>
      </c>
      <c r="C411" s="35" t="s">
        <v>1062</v>
      </c>
      <c r="D411" s="36" t="s">
        <v>6</v>
      </c>
      <c r="E411" s="36" t="s">
        <v>34</v>
      </c>
      <c r="F411" s="37">
        <v>1</v>
      </c>
      <c r="G411" s="38">
        <v>131.75</v>
      </c>
      <c r="H411" s="39">
        <f t="shared" si="163"/>
        <v>164.6875</v>
      </c>
      <c r="I411" s="39">
        <f t="shared" si="164"/>
        <v>131.75</v>
      </c>
      <c r="J411" s="39">
        <f t="shared" si="165"/>
        <v>164.6875</v>
      </c>
    </row>
    <row r="412" spans="1:10" ht="14.25" customHeight="1" x14ac:dyDescent="0.25">
      <c r="A412" s="35" t="s">
        <v>1063</v>
      </c>
      <c r="B412" s="36" t="s">
        <v>1064</v>
      </c>
      <c r="C412" s="35" t="s">
        <v>1065</v>
      </c>
      <c r="D412" s="36" t="s">
        <v>6</v>
      </c>
      <c r="E412" s="36" t="s">
        <v>34</v>
      </c>
      <c r="F412" s="37">
        <v>2</v>
      </c>
      <c r="G412" s="38">
        <v>76.42</v>
      </c>
      <c r="H412" s="39">
        <f t="shared" si="163"/>
        <v>95.525000000000006</v>
      </c>
      <c r="I412" s="39">
        <f t="shared" si="164"/>
        <v>152.84</v>
      </c>
      <c r="J412" s="39">
        <f t="shared" si="165"/>
        <v>191.05</v>
      </c>
    </row>
    <row r="413" spans="1:10" ht="14.25" customHeight="1" x14ac:dyDescent="0.25">
      <c r="A413" s="35" t="s">
        <v>1066</v>
      </c>
      <c r="B413" s="36" t="s">
        <v>1067</v>
      </c>
      <c r="C413" s="35" t="s">
        <v>1068</v>
      </c>
      <c r="D413" s="36" t="s">
        <v>6</v>
      </c>
      <c r="E413" s="36" t="s">
        <v>34</v>
      </c>
      <c r="F413" s="37">
        <v>4</v>
      </c>
      <c r="G413" s="38">
        <v>207.93</v>
      </c>
      <c r="H413" s="39">
        <f t="shared" si="163"/>
        <v>259.91250000000002</v>
      </c>
      <c r="I413" s="39">
        <f t="shared" si="164"/>
        <v>831.72</v>
      </c>
      <c r="J413" s="39">
        <f t="shared" si="165"/>
        <v>1039.6500000000001</v>
      </c>
    </row>
    <row r="414" spans="1:10" ht="14.25" customHeight="1" x14ac:dyDescent="0.25">
      <c r="A414" s="40" t="s">
        <v>1069</v>
      </c>
      <c r="B414" s="48" t="s">
        <v>1070</v>
      </c>
      <c r="C414" s="49"/>
      <c r="D414" s="49"/>
      <c r="E414" s="49"/>
      <c r="F414" s="49"/>
      <c r="G414" s="49"/>
      <c r="H414" s="50"/>
      <c r="I414" s="41">
        <f t="shared" ref="I414:J414" si="166">SUM(I415:I417)</f>
        <v>2076.6999999999998</v>
      </c>
      <c r="J414" s="41">
        <f t="shared" si="166"/>
        <v>2595.875</v>
      </c>
    </row>
    <row r="415" spans="1:10" ht="14.25" customHeight="1" x14ac:dyDescent="0.25">
      <c r="A415" s="35" t="s">
        <v>1071</v>
      </c>
      <c r="B415" s="36" t="s">
        <v>1072</v>
      </c>
      <c r="C415" s="35" t="s">
        <v>1073</v>
      </c>
      <c r="D415" s="36" t="s">
        <v>6</v>
      </c>
      <c r="E415" s="36" t="s">
        <v>34</v>
      </c>
      <c r="F415" s="37">
        <v>36</v>
      </c>
      <c r="G415" s="38">
        <v>19.54</v>
      </c>
      <c r="H415" s="39">
        <f t="shared" ref="H415:H417" si="167">G415*1.25</f>
        <v>24.424999999999997</v>
      </c>
      <c r="I415" s="39">
        <f t="shared" ref="I415:I417" si="168">F415*G415</f>
        <v>703.43999999999994</v>
      </c>
      <c r="J415" s="39">
        <f t="shared" ref="J415:J417" si="169">F415*H415</f>
        <v>879.3</v>
      </c>
    </row>
    <row r="416" spans="1:10" ht="14.25" customHeight="1" x14ac:dyDescent="0.25">
      <c r="A416" s="35" t="s">
        <v>1074</v>
      </c>
      <c r="B416" s="36" t="s">
        <v>1075</v>
      </c>
      <c r="C416" s="35" t="s">
        <v>1076</v>
      </c>
      <c r="D416" s="36" t="s">
        <v>10</v>
      </c>
      <c r="E416" s="36" t="s">
        <v>34</v>
      </c>
      <c r="F416" s="37">
        <v>34</v>
      </c>
      <c r="G416" s="38">
        <v>27.09</v>
      </c>
      <c r="H416" s="39">
        <f t="shared" si="167"/>
        <v>33.862499999999997</v>
      </c>
      <c r="I416" s="39">
        <f t="shared" si="168"/>
        <v>921.06</v>
      </c>
      <c r="J416" s="39">
        <f t="shared" si="169"/>
        <v>1151.3249999999998</v>
      </c>
    </row>
    <row r="417" spans="1:10" ht="14.25" customHeight="1" x14ac:dyDescent="0.25">
      <c r="A417" s="35" t="s">
        <v>1077</v>
      </c>
      <c r="B417" s="36" t="s">
        <v>1078</v>
      </c>
      <c r="C417" s="35" t="s">
        <v>1079</v>
      </c>
      <c r="D417" s="36" t="s">
        <v>6</v>
      </c>
      <c r="E417" s="36" t="s">
        <v>27</v>
      </c>
      <c r="F417" s="37">
        <v>5</v>
      </c>
      <c r="G417" s="38">
        <v>90.44</v>
      </c>
      <c r="H417" s="39">
        <f t="shared" si="167"/>
        <v>113.05</v>
      </c>
      <c r="I417" s="39">
        <f t="shared" si="168"/>
        <v>452.2</v>
      </c>
      <c r="J417" s="39">
        <f t="shared" si="169"/>
        <v>565.25</v>
      </c>
    </row>
    <row r="418" spans="1:10" ht="14.25" customHeight="1" x14ac:dyDescent="0.25">
      <c r="A418" s="33" t="s">
        <v>1080</v>
      </c>
      <c r="B418" s="51" t="s">
        <v>1081</v>
      </c>
      <c r="C418" s="49"/>
      <c r="D418" s="49"/>
      <c r="E418" s="49"/>
      <c r="F418" s="49"/>
      <c r="G418" s="49"/>
      <c r="H418" s="50"/>
      <c r="I418" s="34">
        <f t="shared" ref="I418:J418" si="170">I419+I424+I439+I449+I461+I464</f>
        <v>249107.20099999997</v>
      </c>
      <c r="J418" s="34">
        <f t="shared" si="170"/>
        <v>311384.00124999997</v>
      </c>
    </row>
    <row r="419" spans="1:10" ht="14.25" customHeight="1" x14ac:dyDescent="0.25">
      <c r="A419" s="40" t="s">
        <v>1082</v>
      </c>
      <c r="B419" s="48" t="s">
        <v>1083</v>
      </c>
      <c r="C419" s="49"/>
      <c r="D419" s="49"/>
      <c r="E419" s="49"/>
      <c r="F419" s="49"/>
      <c r="G419" s="49"/>
      <c r="H419" s="50"/>
      <c r="I419" s="41">
        <f t="shared" ref="I419:J419" si="171">SUM(I420:I423)</f>
        <v>3443.7000000000003</v>
      </c>
      <c r="J419" s="41">
        <f t="shared" si="171"/>
        <v>4304.625</v>
      </c>
    </row>
    <row r="420" spans="1:10" ht="14.25" customHeight="1" x14ac:dyDescent="0.25">
      <c r="A420" s="35" t="s">
        <v>1084</v>
      </c>
      <c r="B420" s="36" t="s">
        <v>1085</v>
      </c>
      <c r="C420" s="35" t="s">
        <v>1086</v>
      </c>
      <c r="D420" s="36" t="s">
        <v>6</v>
      </c>
      <c r="E420" s="36" t="s">
        <v>34</v>
      </c>
      <c r="F420" s="37">
        <v>1</v>
      </c>
      <c r="G420" s="38">
        <v>404.2</v>
      </c>
      <c r="H420" s="39">
        <f t="shared" ref="H420:H423" si="172">G420*1.25</f>
        <v>505.25</v>
      </c>
      <c r="I420" s="39">
        <f t="shared" ref="I420:I423" si="173">F420*G420</f>
        <v>404.2</v>
      </c>
      <c r="J420" s="39">
        <f t="shared" ref="J420:J423" si="174">F420*H420</f>
        <v>505.25</v>
      </c>
    </row>
    <row r="421" spans="1:10" ht="14.25" customHeight="1" x14ac:dyDescent="0.25">
      <c r="A421" s="35" t="s">
        <v>1087</v>
      </c>
      <c r="B421" s="36" t="s">
        <v>1088</v>
      </c>
      <c r="C421" s="35" t="s">
        <v>1089</v>
      </c>
      <c r="D421" s="36" t="s">
        <v>6</v>
      </c>
      <c r="E421" s="36" t="s">
        <v>34</v>
      </c>
      <c r="F421" s="37">
        <v>2</v>
      </c>
      <c r="G421" s="38">
        <v>556.20000000000005</v>
      </c>
      <c r="H421" s="39">
        <f t="shared" si="172"/>
        <v>695.25</v>
      </c>
      <c r="I421" s="39">
        <f t="shared" si="173"/>
        <v>1112.4000000000001</v>
      </c>
      <c r="J421" s="39">
        <f t="shared" si="174"/>
        <v>1390.5</v>
      </c>
    </row>
    <row r="422" spans="1:10" ht="14.25" customHeight="1" x14ac:dyDescent="0.25">
      <c r="A422" s="35" t="s">
        <v>1090</v>
      </c>
      <c r="B422" s="36" t="s">
        <v>1091</v>
      </c>
      <c r="C422" s="35" t="s">
        <v>1092</v>
      </c>
      <c r="D422" s="36" t="s">
        <v>6</v>
      </c>
      <c r="E422" s="36" t="s">
        <v>34</v>
      </c>
      <c r="F422" s="37">
        <v>3</v>
      </c>
      <c r="G422" s="38">
        <v>583.26</v>
      </c>
      <c r="H422" s="39">
        <f t="shared" si="172"/>
        <v>729.07500000000005</v>
      </c>
      <c r="I422" s="39">
        <f t="shared" si="173"/>
        <v>1749.78</v>
      </c>
      <c r="J422" s="39">
        <f t="shared" si="174"/>
        <v>2187.2250000000004</v>
      </c>
    </row>
    <row r="423" spans="1:10" ht="14.25" customHeight="1" x14ac:dyDescent="0.25">
      <c r="A423" s="35" t="s">
        <v>1093</v>
      </c>
      <c r="B423" s="36" t="s">
        <v>1094</v>
      </c>
      <c r="C423" s="35" t="s">
        <v>1095</v>
      </c>
      <c r="D423" s="36" t="s">
        <v>6</v>
      </c>
      <c r="E423" s="36" t="s">
        <v>34</v>
      </c>
      <c r="F423" s="37">
        <v>1</v>
      </c>
      <c r="G423" s="38">
        <v>177.32</v>
      </c>
      <c r="H423" s="39">
        <f t="shared" si="172"/>
        <v>221.64999999999998</v>
      </c>
      <c r="I423" s="39">
        <f t="shared" si="173"/>
        <v>177.32</v>
      </c>
      <c r="J423" s="39">
        <f t="shared" si="174"/>
        <v>221.64999999999998</v>
      </c>
    </row>
    <row r="424" spans="1:10" ht="14.25" customHeight="1" x14ac:dyDescent="0.25">
      <c r="A424" s="40" t="s">
        <v>1096</v>
      </c>
      <c r="B424" s="48" t="s">
        <v>1097</v>
      </c>
      <c r="C424" s="49"/>
      <c r="D424" s="49"/>
      <c r="E424" s="49"/>
      <c r="F424" s="49"/>
      <c r="G424" s="49"/>
      <c r="H424" s="50"/>
      <c r="I424" s="41">
        <f t="shared" ref="I424:J424" si="175">SUM(I425:I438)</f>
        <v>15410.350000000002</v>
      </c>
      <c r="J424" s="41">
        <f t="shared" si="175"/>
        <v>19262.9375</v>
      </c>
    </row>
    <row r="425" spans="1:10" ht="14.25" customHeight="1" x14ac:dyDescent="0.25">
      <c r="A425" s="35" t="s">
        <v>1098</v>
      </c>
      <c r="B425" s="36" t="s">
        <v>1099</v>
      </c>
      <c r="C425" s="35" t="s">
        <v>1100</v>
      </c>
      <c r="D425" s="36" t="s">
        <v>6</v>
      </c>
      <c r="E425" s="36" t="s">
        <v>34</v>
      </c>
      <c r="F425" s="37">
        <v>57</v>
      </c>
      <c r="G425" s="38">
        <v>14.58</v>
      </c>
      <c r="H425" s="39">
        <f t="shared" ref="H425:H438" si="176">G425*1.25</f>
        <v>18.225000000000001</v>
      </c>
      <c r="I425" s="39">
        <f t="shared" ref="I425:I438" si="177">F425*G425</f>
        <v>831.06000000000006</v>
      </c>
      <c r="J425" s="39">
        <f t="shared" ref="J425:J438" si="178">F425*H425</f>
        <v>1038.825</v>
      </c>
    </row>
    <row r="426" spans="1:10" ht="14.25" customHeight="1" x14ac:dyDescent="0.25">
      <c r="A426" s="35" t="s">
        <v>1101</v>
      </c>
      <c r="B426" s="36" t="s">
        <v>1102</v>
      </c>
      <c r="C426" s="35" t="s">
        <v>1103</v>
      </c>
      <c r="D426" s="36" t="s">
        <v>6</v>
      </c>
      <c r="E426" s="36" t="s">
        <v>34</v>
      </c>
      <c r="F426" s="37">
        <v>8</v>
      </c>
      <c r="G426" s="38">
        <v>15.29</v>
      </c>
      <c r="H426" s="39">
        <f t="shared" si="176"/>
        <v>19.112499999999997</v>
      </c>
      <c r="I426" s="39">
        <f t="shared" si="177"/>
        <v>122.32</v>
      </c>
      <c r="J426" s="39">
        <f t="shared" si="178"/>
        <v>152.89999999999998</v>
      </c>
    </row>
    <row r="427" spans="1:10" ht="14.25" customHeight="1" x14ac:dyDescent="0.25">
      <c r="A427" s="35" t="s">
        <v>1104</v>
      </c>
      <c r="B427" s="36" t="s">
        <v>1105</v>
      </c>
      <c r="C427" s="35" t="s">
        <v>1106</v>
      </c>
      <c r="D427" s="36" t="s">
        <v>6</v>
      </c>
      <c r="E427" s="36" t="s">
        <v>34</v>
      </c>
      <c r="F427" s="37">
        <v>4</v>
      </c>
      <c r="G427" s="38">
        <v>16.78</v>
      </c>
      <c r="H427" s="39">
        <f t="shared" si="176"/>
        <v>20.975000000000001</v>
      </c>
      <c r="I427" s="39">
        <f t="shared" si="177"/>
        <v>67.12</v>
      </c>
      <c r="J427" s="39">
        <f t="shared" si="178"/>
        <v>83.9</v>
      </c>
    </row>
    <row r="428" spans="1:10" ht="14.25" customHeight="1" x14ac:dyDescent="0.25">
      <c r="A428" s="35" t="s">
        <v>1107</v>
      </c>
      <c r="B428" s="36" t="s">
        <v>1108</v>
      </c>
      <c r="C428" s="35" t="s">
        <v>1109</v>
      </c>
      <c r="D428" s="36" t="s">
        <v>6</v>
      </c>
      <c r="E428" s="36" t="s">
        <v>34</v>
      </c>
      <c r="F428" s="37">
        <v>18</v>
      </c>
      <c r="G428" s="38">
        <v>75.36</v>
      </c>
      <c r="H428" s="39">
        <f t="shared" si="176"/>
        <v>94.2</v>
      </c>
      <c r="I428" s="39">
        <f t="shared" si="177"/>
        <v>1356.48</v>
      </c>
      <c r="J428" s="39">
        <f t="shared" si="178"/>
        <v>1695.6000000000001</v>
      </c>
    </row>
    <row r="429" spans="1:10" ht="14.25" customHeight="1" x14ac:dyDescent="0.25">
      <c r="A429" s="35" t="s">
        <v>1110</v>
      </c>
      <c r="B429" s="36" t="s">
        <v>1111</v>
      </c>
      <c r="C429" s="35" t="s">
        <v>1112</v>
      </c>
      <c r="D429" s="36" t="s">
        <v>6</v>
      </c>
      <c r="E429" s="36" t="s">
        <v>34</v>
      </c>
      <c r="F429" s="37">
        <v>4</v>
      </c>
      <c r="G429" s="38">
        <v>78.900000000000006</v>
      </c>
      <c r="H429" s="39">
        <f t="shared" si="176"/>
        <v>98.625</v>
      </c>
      <c r="I429" s="39">
        <f t="shared" si="177"/>
        <v>315.60000000000002</v>
      </c>
      <c r="J429" s="39">
        <f t="shared" si="178"/>
        <v>394.5</v>
      </c>
    </row>
    <row r="430" spans="1:10" ht="14.25" customHeight="1" x14ac:dyDescent="0.25">
      <c r="A430" s="35" t="s">
        <v>1113</v>
      </c>
      <c r="B430" s="36" t="s">
        <v>1114</v>
      </c>
      <c r="C430" s="35" t="s">
        <v>1115</v>
      </c>
      <c r="D430" s="36" t="s">
        <v>6</v>
      </c>
      <c r="E430" s="36" t="s">
        <v>34</v>
      </c>
      <c r="F430" s="37">
        <v>1</v>
      </c>
      <c r="G430" s="38">
        <v>83.3</v>
      </c>
      <c r="H430" s="39">
        <f t="shared" si="176"/>
        <v>104.125</v>
      </c>
      <c r="I430" s="39">
        <f t="shared" si="177"/>
        <v>83.3</v>
      </c>
      <c r="J430" s="39">
        <f t="shared" si="178"/>
        <v>104.125</v>
      </c>
    </row>
    <row r="431" spans="1:10" ht="14.25" customHeight="1" x14ac:dyDescent="0.25">
      <c r="A431" s="35" t="s">
        <v>1116</v>
      </c>
      <c r="B431" s="36" t="s">
        <v>1117</v>
      </c>
      <c r="C431" s="35" t="s">
        <v>1118</v>
      </c>
      <c r="D431" s="36" t="s">
        <v>6</v>
      </c>
      <c r="E431" s="36" t="s">
        <v>34</v>
      </c>
      <c r="F431" s="37">
        <v>2</v>
      </c>
      <c r="G431" s="38">
        <v>95.41</v>
      </c>
      <c r="H431" s="39">
        <f t="shared" si="176"/>
        <v>119.26249999999999</v>
      </c>
      <c r="I431" s="39">
        <f t="shared" si="177"/>
        <v>190.82</v>
      </c>
      <c r="J431" s="39">
        <f t="shared" si="178"/>
        <v>238.52499999999998</v>
      </c>
    </row>
    <row r="432" spans="1:10" ht="14.25" customHeight="1" x14ac:dyDescent="0.25">
      <c r="A432" s="35" t="s">
        <v>1119</v>
      </c>
      <c r="B432" s="36" t="s">
        <v>1120</v>
      </c>
      <c r="C432" s="35" t="s">
        <v>1121</v>
      </c>
      <c r="D432" s="36" t="s">
        <v>6</v>
      </c>
      <c r="E432" s="36" t="s">
        <v>34</v>
      </c>
      <c r="F432" s="37">
        <v>2</v>
      </c>
      <c r="G432" s="38">
        <v>119.37</v>
      </c>
      <c r="H432" s="39">
        <f t="shared" si="176"/>
        <v>149.21250000000001</v>
      </c>
      <c r="I432" s="39">
        <f t="shared" si="177"/>
        <v>238.74</v>
      </c>
      <c r="J432" s="39">
        <f t="shared" si="178"/>
        <v>298.42500000000001</v>
      </c>
    </row>
    <row r="433" spans="1:10" ht="14.25" customHeight="1" x14ac:dyDescent="0.25">
      <c r="A433" s="35" t="s">
        <v>1122</v>
      </c>
      <c r="B433" s="36" t="s">
        <v>1123</v>
      </c>
      <c r="C433" s="35" t="s">
        <v>1124</v>
      </c>
      <c r="D433" s="36" t="s">
        <v>6</v>
      </c>
      <c r="E433" s="36" t="s">
        <v>34</v>
      </c>
      <c r="F433" s="37">
        <v>8</v>
      </c>
      <c r="G433" s="38">
        <v>193.37</v>
      </c>
      <c r="H433" s="39">
        <f t="shared" si="176"/>
        <v>241.71250000000001</v>
      </c>
      <c r="I433" s="39">
        <f t="shared" si="177"/>
        <v>1546.96</v>
      </c>
      <c r="J433" s="39">
        <f t="shared" si="178"/>
        <v>1933.7</v>
      </c>
    </row>
    <row r="434" spans="1:10" ht="14.25" customHeight="1" x14ac:dyDescent="0.25">
      <c r="A434" s="35" t="s">
        <v>1125</v>
      </c>
      <c r="B434" s="36" t="s">
        <v>1126</v>
      </c>
      <c r="C434" s="35" t="s">
        <v>1127</v>
      </c>
      <c r="D434" s="36" t="s">
        <v>6</v>
      </c>
      <c r="E434" s="36" t="s">
        <v>34</v>
      </c>
      <c r="F434" s="37">
        <v>2</v>
      </c>
      <c r="G434" s="38">
        <v>1694.86</v>
      </c>
      <c r="H434" s="39">
        <f t="shared" si="176"/>
        <v>2118.5749999999998</v>
      </c>
      <c r="I434" s="39">
        <f t="shared" si="177"/>
        <v>3389.72</v>
      </c>
      <c r="J434" s="39">
        <f t="shared" si="178"/>
        <v>4237.1499999999996</v>
      </c>
    </row>
    <row r="435" spans="1:10" ht="14.25" customHeight="1" x14ac:dyDescent="0.25">
      <c r="A435" s="35" t="s">
        <v>1128</v>
      </c>
      <c r="B435" s="36" t="s">
        <v>1129</v>
      </c>
      <c r="C435" s="35" t="s">
        <v>1130</v>
      </c>
      <c r="D435" s="36" t="s">
        <v>10</v>
      </c>
      <c r="E435" s="36" t="s">
        <v>34</v>
      </c>
      <c r="F435" s="37">
        <v>1</v>
      </c>
      <c r="G435" s="38">
        <v>193.9</v>
      </c>
      <c r="H435" s="39">
        <f t="shared" si="176"/>
        <v>242.375</v>
      </c>
      <c r="I435" s="39">
        <f t="shared" si="177"/>
        <v>193.9</v>
      </c>
      <c r="J435" s="39">
        <f t="shared" si="178"/>
        <v>242.375</v>
      </c>
    </row>
    <row r="436" spans="1:10" ht="14.25" customHeight="1" x14ac:dyDescent="0.25">
      <c r="A436" s="35" t="s">
        <v>1131</v>
      </c>
      <c r="B436" s="36" t="s">
        <v>1132</v>
      </c>
      <c r="C436" s="35" t="s">
        <v>1133</v>
      </c>
      <c r="D436" s="36" t="s">
        <v>10</v>
      </c>
      <c r="E436" s="36" t="s">
        <v>34</v>
      </c>
      <c r="F436" s="37">
        <v>5</v>
      </c>
      <c r="G436" s="38">
        <v>364.85</v>
      </c>
      <c r="H436" s="39">
        <f t="shared" si="176"/>
        <v>456.0625</v>
      </c>
      <c r="I436" s="39">
        <f t="shared" si="177"/>
        <v>1824.25</v>
      </c>
      <c r="J436" s="39">
        <f t="shared" si="178"/>
        <v>2280.3125</v>
      </c>
    </row>
    <row r="437" spans="1:10" ht="14.25" customHeight="1" x14ac:dyDescent="0.25">
      <c r="A437" s="35" t="s">
        <v>1134</v>
      </c>
      <c r="B437" s="36" t="s">
        <v>1135</v>
      </c>
      <c r="C437" s="35" t="s">
        <v>1136</v>
      </c>
      <c r="D437" s="36" t="s">
        <v>10</v>
      </c>
      <c r="E437" s="36" t="s">
        <v>34</v>
      </c>
      <c r="F437" s="37">
        <v>24</v>
      </c>
      <c r="G437" s="38">
        <v>140.30000000000001</v>
      </c>
      <c r="H437" s="39">
        <f t="shared" si="176"/>
        <v>175.375</v>
      </c>
      <c r="I437" s="39">
        <f t="shared" si="177"/>
        <v>3367.2000000000003</v>
      </c>
      <c r="J437" s="39">
        <f t="shared" si="178"/>
        <v>4209</v>
      </c>
    </row>
    <row r="438" spans="1:10" ht="14.25" customHeight="1" x14ac:dyDescent="0.25">
      <c r="A438" s="35" t="s">
        <v>1137</v>
      </c>
      <c r="B438" s="36" t="s">
        <v>1138</v>
      </c>
      <c r="C438" s="35" t="s">
        <v>1139</v>
      </c>
      <c r="D438" s="36" t="s">
        <v>10</v>
      </c>
      <c r="E438" s="36" t="s">
        <v>34</v>
      </c>
      <c r="F438" s="37">
        <v>8</v>
      </c>
      <c r="G438" s="38">
        <v>235.36</v>
      </c>
      <c r="H438" s="39">
        <f t="shared" si="176"/>
        <v>294.20000000000005</v>
      </c>
      <c r="I438" s="39">
        <f t="shared" si="177"/>
        <v>1882.88</v>
      </c>
      <c r="J438" s="39">
        <f t="shared" si="178"/>
        <v>2353.6000000000004</v>
      </c>
    </row>
    <row r="439" spans="1:10" ht="14.25" customHeight="1" x14ac:dyDescent="0.25">
      <c r="A439" s="40" t="s">
        <v>1140</v>
      </c>
      <c r="B439" s="48" t="s">
        <v>1141</v>
      </c>
      <c r="C439" s="49"/>
      <c r="D439" s="49"/>
      <c r="E439" s="49"/>
      <c r="F439" s="49"/>
      <c r="G439" s="49"/>
      <c r="H439" s="50"/>
      <c r="I439" s="41">
        <f t="shared" ref="I439:J439" si="179">SUM(I440:I448)</f>
        <v>28991.441000000003</v>
      </c>
      <c r="J439" s="41">
        <f t="shared" si="179"/>
        <v>36239.301249999997</v>
      </c>
    </row>
    <row r="440" spans="1:10" ht="14.25" customHeight="1" x14ac:dyDescent="0.25">
      <c r="A440" s="35" t="s">
        <v>1142</v>
      </c>
      <c r="B440" s="36" t="s">
        <v>1143</v>
      </c>
      <c r="C440" s="35" t="s">
        <v>1144</v>
      </c>
      <c r="D440" s="36" t="s">
        <v>6</v>
      </c>
      <c r="E440" s="36" t="s">
        <v>41</v>
      </c>
      <c r="F440" s="37">
        <v>408.3</v>
      </c>
      <c r="G440" s="38">
        <v>18.87</v>
      </c>
      <c r="H440" s="39">
        <f t="shared" ref="H440:H448" si="180">G440*1.25</f>
        <v>23.587500000000002</v>
      </c>
      <c r="I440" s="39">
        <f t="shared" ref="I440:I448" si="181">F440*G440</f>
        <v>7704.621000000001</v>
      </c>
      <c r="J440" s="39">
        <f t="shared" ref="J440:J448" si="182">F440*H440</f>
        <v>9630.7762500000008</v>
      </c>
    </row>
    <row r="441" spans="1:10" ht="14.25" customHeight="1" x14ac:dyDescent="0.25">
      <c r="A441" s="35" t="s">
        <v>1145</v>
      </c>
      <c r="B441" s="36" t="s">
        <v>1146</v>
      </c>
      <c r="C441" s="35" t="s">
        <v>1147</v>
      </c>
      <c r="D441" s="36" t="s">
        <v>6</v>
      </c>
      <c r="E441" s="36" t="s">
        <v>41</v>
      </c>
      <c r="F441" s="37">
        <v>174.4</v>
      </c>
      <c r="G441" s="38">
        <v>22.01</v>
      </c>
      <c r="H441" s="39">
        <f t="shared" si="180"/>
        <v>27.512500000000003</v>
      </c>
      <c r="I441" s="39">
        <f t="shared" si="181"/>
        <v>3838.5440000000003</v>
      </c>
      <c r="J441" s="39">
        <f t="shared" si="182"/>
        <v>4798.18</v>
      </c>
    </row>
    <row r="442" spans="1:10" ht="14.25" customHeight="1" x14ac:dyDescent="0.25">
      <c r="A442" s="35" t="s">
        <v>1148</v>
      </c>
      <c r="B442" s="36" t="s">
        <v>1149</v>
      </c>
      <c r="C442" s="35" t="s">
        <v>1150</v>
      </c>
      <c r="D442" s="36" t="s">
        <v>6</v>
      </c>
      <c r="E442" s="36" t="s">
        <v>41</v>
      </c>
      <c r="F442" s="37">
        <v>334.9</v>
      </c>
      <c r="G442" s="38">
        <v>20.64</v>
      </c>
      <c r="H442" s="39">
        <f t="shared" si="180"/>
        <v>25.8</v>
      </c>
      <c r="I442" s="39">
        <f t="shared" si="181"/>
        <v>6912.3359999999993</v>
      </c>
      <c r="J442" s="39">
        <f t="shared" si="182"/>
        <v>8640.42</v>
      </c>
    </row>
    <row r="443" spans="1:10" ht="14.25" customHeight="1" x14ac:dyDescent="0.25">
      <c r="A443" s="35" t="s">
        <v>1151</v>
      </c>
      <c r="B443" s="36" t="s">
        <v>1152</v>
      </c>
      <c r="C443" s="35" t="s">
        <v>1153</v>
      </c>
      <c r="D443" s="36" t="s">
        <v>6</v>
      </c>
      <c r="E443" s="36" t="s">
        <v>41</v>
      </c>
      <c r="F443" s="37">
        <v>10.199999999999999</v>
      </c>
      <c r="G443" s="38">
        <v>30.65</v>
      </c>
      <c r="H443" s="39">
        <f t="shared" si="180"/>
        <v>38.3125</v>
      </c>
      <c r="I443" s="39">
        <f t="shared" si="181"/>
        <v>312.62999999999994</v>
      </c>
      <c r="J443" s="39">
        <f t="shared" si="182"/>
        <v>390.78749999999997</v>
      </c>
    </row>
    <row r="444" spans="1:10" ht="14.25" customHeight="1" x14ac:dyDescent="0.25">
      <c r="A444" s="35" t="s">
        <v>1154</v>
      </c>
      <c r="B444" s="36" t="s">
        <v>1155</v>
      </c>
      <c r="C444" s="35" t="s">
        <v>1156</v>
      </c>
      <c r="D444" s="36" t="s">
        <v>6</v>
      </c>
      <c r="E444" s="36" t="s">
        <v>41</v>
      </c>
      <c r="F444" s="37">
        <v>40</v>
      </c>
      <c r="G444" s="38">
        <v>52.37</v>
      </c>
      <c r="H444" s="39">
        <f t="shared" si="180"/>
        <v>65.462499999999991</v>
      </c>
      <c r="I444" s="39">
        <f t="shared" si="181"/>
        <v>2094.7999999999997</v>
      </c>
      <c r="J444" s="39">
        <f t="shared" si="182"/>
        <v>2618.4999999999995</v>
      </c>
    </row>
    <row r="445" spans="1:10" ht="14.25" customHeight="1" x14ac:dyDescent="0.25">
      <c r="A445" s="35" t="s">
        <v>1157</v>
      </c>
      <c r="B445" s="36" t="s">
        <v>1158</v>
      </c>
      <c r="C445" s="35" t="s">
        <v>1159</v>
      </c>
      <c r="D445" s="36" t="s">
        <v>10</v>
      </c>
      <c r="E445" s="36" t="s">
        <v>41</v>
      </c>
      <c r="F445" s="37">
        <v>29.8</v>
      </c>
      <c r="G445" s="38">
        <v>34.1</v>
      </c>
      <c r="H445" s="39">
        <f t="shared" si="180"/>
        <v>42.625</v>
      </c>
      <c r="I445" s="39">
        <f t="shared" si="181"/>
        <v>1016.1800000000001</v>
      </c>
      <c r="J445" s="39">
        <f t="shared" si="182"/>
        <v>1270.2250000000001</v>
      </c>
    </row>
    <row r="446" spans="1:10" ht="14.25" customHeight="1" x14ac:dyDescent="0.25">
      <c r="A446" s="35" t="s">
        <v>1160</v>
      </c>
      <c r="B446" s="36" t="s">
        <v>1161</v>
      </c>
      <c r="C446" s="35" t="s">
        <v>1162</v>
      </c>
      <c r="D446" s="36" t="s">
        <v>6</v>
      </c>
      <c r="E446" s="36" t="s">
        <v>34</v>
      </c>
      <c r="F446" s="37">
        <v>11</v>
      </c>
      <c r="G446" s="38">
        <v>173.63</v>
      </c>
      <c r="H446" s="39">
        <f t="shared" si="180"/>
        <v>217.03749999999999</v>
      </c>
      <c r="I446" s="39">
        <f t="shared" si="181"/>
        <v>1909.9299999999998</v>
      </c>
      <c r="J446" s="39">
        <f t="shared" si="182"/>
        <v>2387.4124999999999</v>
      </c>
    </row>
    <row r="447" spans="1:10" ht="14.25" customHeight="1" x14ac:dyDescent="0.25">
      <c r="A447" s="35" t="s">
        <v>1163</v>
      </c>
      <c r="B447" s="36" t="s">
        <v>1164</v>
      </c>
      <c r="C447" s="35" t="s">
        <v>1165</v>
      </c>
      <c r="D447" s="36" t="s">
        <v>6</v>
      </c>
      <c r="E447" s="36" t="s">
        <v>34</v>
      </c>
      <c r="F447" s="37">
        <v>100</v>
      </c>
      <c r="G447" s="38">
        <v>17.82</v>
      </c>
      <c r="H447" s="39">
        <f t="shared" si="180"/>
        <v>22.274999999999999</v>
      </c>
      <c r="I447" s="39">
        <f t="shared" si="181"/>
        <v>1782</v>
      </c>
      <c r="J447" s="39">
        <f t="shared" si="182"/>
        <v>2227.5</v>
      </c>
    </row>
    <row r="448" spans="1:10" ht="14.25" customHeight="1" x14ac:dyDescent="0.25">
      <c r="A448" s="35" t="s">
        <v>1166</v>
      </c>
      <c r="B448" s="36" t="s">
        <v>1167</v>
      </c>
      <c r="C448" s="35" t="s">
        <v>1168</v>
      </c>
      <c r="D448" s="36" t="s">
        <v>6</v>
      </c>
      <c r="E448" s="36" t="s">
        <v>34</v>
      </c>
      <c r="F448" s="37">
        <v>170</v>
      </c>
      <c r="G448" s="38">
        <v>20.12</v>
      </c>
      <c r="H448" s="39">
        <f t="shared" si="180"/>
        <v>25.150000000000002</v>
      </c>
      <c r="I448" s="39">
        <f t="shared" si="181"/>
        <v>3420.4</v>
      </c>
      <c r="J448" s="39">
        <f t="shared" si="182"/>
        <v>4275.5</v>
      </c>
    </row>
    <row r="449" spans="1:10" ht="14.25" customHeight="1" x14ac:dyDescent="0.25">
      <c r="A449" s="40" t="s">
        <v>1169</v>
      </c>
      <c r="B449" s="48" t="s">
        <v>1170</v>
      </c>
      <c r="C449" s="49"/>
      <c r="D449" s="49"/>
      <c r="E449" s="49"/>
      <c r="F449" s="49"/>
      <c r="G449" s="49"/>
      <c r="H449" s="50"/>
      <c r="I449" s="41">
        <f t="shared" ref="I449:J449" si="183">SUM(I450:I460)</f>
        <v>147372.14799999999</v>
      </c>
      <c r="J449" s="41">
        <f t="shared" si="183"/>
        <v>184215.185</v>
      </c>
    </row>
    <row r="450" spans="1:10" ht="14.25" customHeight="1" x14ac:dyDescent="0.25">
      <c r="A450" s="35" t="s">
        <v>1171</v>
      </c>
      <c r="B450" s="36" t="s">
        <v>1172</v>
      </c>
      <c r="C450" s="35" t="s">
        <v>1173</v>
      </c>
      <c r="D450" s="36" t="s">
        <v>6</v>
      </c>
      <c r="E450" s="36" t="s">
        <v>41</v>
      </c>
      <c r="F450" s="37">
        <v>2858</v>
      </c>
      <c r="G450" s="38">
        <v>4.51</v>
      </c>
      <c r="H450" s="39">
        <f t="shared" ref="H450:H460" si="184">G450*1.25</f>
        <v>5.6374999999999993</v>
      </c>
      <c r="I450" s="39">
        <f t="shared" ref="I450:I460" si="185">F450*G450</f>
        <v>12889.58</v>
      </c>
      <c r="J450" s="39">
        <f t="shared" ref="J450:J460" si="186">F450*H450</f>
        <v>16111.974999999999</v>
      </c>
    </row>
    <row r="451" spans="1:10" ht="14.25" customHeight="1" x14ac:dyDescent="0.25">
      <c r="A451" s="35" t="s">
        <v>1174</v>
      </c>
      <c r="B451" s="36" t="s">
        <v>1175</v>
      </c>
      <c r="C451" s="35" t="s">
        <v>1176</v>
      </c>
      <c r="D451" s="36" t="s">
        <v>6</v>
      </c>
      <c r="E451" s="36" t="s">
        <v>41</v>
      </c>
      <c r="F451" s="37">
        <v>2309.3000000000002</v>
      </c>
      <c r="G451" s="38">
        <v>6.96</v>
      </c>
      <c r="H451" s="39">
        <f t="shared" si="184"/>
        <v>8.6999999999999993</v>
      </c>
      <c r="I451" s="39">
        <f t="shared" si="185"/>
        <v>16072.728000000001</v>
      </c>
      <c r="J451" s="39">
        <f t="shared" si="186"/>
        <v>20090.91</v>
      </c>
    </row>
    <row r="452" spans="1:10" ht="14.25" customHeight="1" x14ac:dyDescent="0.25">
      <c r="A452" s="35" t="s">
        <v>1177</v>
      </c>
      <c r="B452" s="36" t="s">
        <v>1178</v>
      </c>
      <c r="C452" s="35" t="s">
        <v>1179</v>
      </c>
      <c r="D452" s="36" t="s">
        <v>6</v>
      </c>
      <c r="E452" s="36" t="s">
        <v>41</v>
      </c>
      <c r="F452" s="37">
        <v>2412.1</v>
      </c>
      <c r="G452" s="38">
        <v>9.7100000000000009</v>
      </c>
      <c r="H452" s="39">
        <f t="shared" si="184"/>
        <v>12.137500000000001</v>
      </c>
      <c r="I452" s="39">
        <f t="shared" si="185"/>
        <v>23421.491000000002</v>
      </c>
      <c r="J452" s="39">
        <f t="shared" si="186"/>
        <v>29276.86375</v>
      </c>
    </row>
    <row r="453" spans="1:10" ht="14.25" customHeight="1" x14ac:dyDescent="0.25">
      <c r="A453" s="35" t="s">
        <v>1180</v>
      </c>
      <c r="B453" s="36" t="s">
        <v>1181</v>
      </c>
      <c r="C453" s="35" t="s">
        <v>1182</v>
      </c>
      <c r="D453" s="36" t="s">
        <v>6</v>
      </c>
      <c r="E453" s="36" t="s">
        <v>41</v>
      </c>
      <c r="F453" s="37">
        <v>143.6</v>
      </c>
      <c r="G453" s="38">
        <v>17.3</v>
      </c>
      <c r="H453" s="39">
        <f t="shared" si="184"/>
        <v>21.625</v>
      </c>
      <c r="I453" s="39">
        <f t="shared" si="185"/>
        <v>2484.2800000000002</v>
      </c>
      <c r="J453" s="39">
        <f t="shared" si="186"/>
        <v>3105.35</v>
      </c>
    </row>
    <row r="454" spans="1:10" ht="14.25" customHeight="1" x14ac:dyDescent="0.25">
      <c r="A454" s="35" t="s">
        <v>1183</v>
      </c>
      <c r="B454" s="36" t="s">
        <v>1184</v>
      </c>
      <c r="C454" s="35" t="s">
        <v>1185</v>
      </c>
      <c r="D454" s="36" t="s">
        <v>6</v>
      </c>
      <c r="E454" s="36" t="s">
        <v>41</v>
      </c>
      <c r="F454" s="37">
        <v>25.1</v>
      </c>
      <c r="G454" s="38">
        <v>25.03</v>
      </c>
      <c r="H454" s="39">
        <f t="shared" si="184"/>
        <v>31.287500000000001</v>
      </c>
      <c r="I454" s="39">
        <f t="shared" si="185"/>
        <v>628.25300000000004</v>
      </c>
      <c r="J454" s="39">
        <f t="shared" si="186"/>
        <v>785.31625000000008</v>
      </c>
    </row>
    <row r="455" spans="1:10" ht="14.25" customHeight="1" x14ac:dyDescent="0.25">
      <c r="A455" s="35" t="s">
        <v>1186</v>
      </c>
      <c r="B455" s="36" t="s">
        <v>1187</v>
      </c>
      <c r="C455" s="35" t="s">
        <v>1188</v>
      </c>
      <c r="D455" s="36" t="s">
        <v>6</v>
      </c>
      <c r="E455" s="36" t="s">
        <v>41</v>
      </c>
      <c r="F455" s="37">
        <v>47.9</v>
      </c>
      <c r="G455" s="38">
        <v>28.37</v>
      </c>
      <c r="H455" s="39">
        <f t="shared" si="184"/>
        <v>35.462499999999999</v>
      </c>
      <c r="I455" s="39">
        <f t="shared" si="185"/>
        <v>1358.923</v>
      </c>
      <c r="J455" s="39">
        <f t="shared" si="186"/>
        <v>1698.6537499999999</v>
      </c>
    </row>
    <row r="456" spans="1:10" ht="14.25" customHeight="1" x14ac:dyDescent="0.25">
      <c r="A456" s="35" t="s">
        <v>1189</v>
      </c>
      <c r="B456" s="36" t="s">
        <v>1190</v>
      </c>
      <c r="C456" s="35" t="s">
        <v>1191</v>
      </c>
      <c r="D456" s="36" t="s">
        <v>6</v>
      </c>
      <c r="E456" s="36" t="s">
        <v>41</v>
      </c>
      <c r="F456" s="37">
        <v>38.9</v>
      </c>
      <c r="G456" s="38">
        <v>39.15</v>
      </c>
      <c r="H456" s="39">
        <f t="shared" si="184"/>
        <v>48.9375</v>
      </c>
      <c r="I456" s="39">
        <f t="shared" si="185"/>
        <v>1522.9349999999999</v>
      </c>
      <c r="J456" s="39">
        <f t="shared" si="186"/>
        <v>1903.6687499999998</v>
      </c>
    </row>
    <row r="457" spans="1:10" ht="14.25" customHeight="1" x14ac:dyDescent="0.25">
      <c r="A457" s="35" t="s">
        <v>1192</v>
      </c>
      <c r="B457" s="36" t="s">
        <v>1193</v>
      </c>
      <c r="C457" s="35" t="s">
        <v>1194</v>
      </c>
      <c r="D457" s="36" t="s">
        <v>6</v>
      </c>
      <c r="E457" s="36" t="s">
        <v>41</v>
      </c>
      <c r="F457" s="37">
        <v>191.4</v>
      </c>
      <c r="G457" s="38">
        <v>56.74</v>
      </c>
      <c r="H457" s="39">
        <f t="shared" si="184"/>
        <v>70.924999999999997</v>
      </c>
      <c r="I457" s="39">
        <f t="shared" si="185"/>
        <v>10860.036</v>
      </c>
      <c r="J457" s="39">
        <f t="shared" si="186"/>
        <v>13575.045</v>
      </c>
    </row>
    <row r="458" spans="1:10" ht="14.25" customHeight="1" x14ac:dyDescent="0.25">
      <c r="A458" s="35" t="s">
        <v>1195</v>
      </c>
      <c r="B458" s="36" t="s">
        <v>1196</v>
      </c>
      <c r="C458" s="35" t="s">
        <v>1197</v>
      </c>
      <c r="D458" s="36" t="s">
        <v>6</v>
      </c>
      <c r="E458" s="36" t="s">
        <v>41</v>
      </c>
      <c r="F458" s="37">
        <v>187.2</v>
      </c>
      <c r="G458" s="38">
        <v>78.5</v>
      </c>
      <c r="H458" s="39">
        <f t="shared" si="184"/>
        <v>98.125</v>
      </c>
      <c r="I458" s="39">
        <f t="shared" si="185"/>
        <v>14695.199999999999</v>
      </c>
      <c r="J458" s="39">
        <f t="shared" si="186"/>
        <v>18369</v>
      </c>
    </row>
    <row r="459" spans="1:10" ht="14.25" customHeight="1" x14ac:dyDescent="0.25">
      <c r="A459" s="35" t="s">
        <v>1198</v>
      </c>
      <c r="B459" s="36" t="s">
        <v>1199</v>
      </c>
      <c r="C459" s="35" t="s">
        <v>1200</v>
      </c>
      <c r="D459" s="36" t="s">
        <v>6</v>
      </c>
      <c r="E459" s="36" t="s">
        <v>41</v>
      </c>
      <c r="F459" s="37">
        <v>167.8</v>
      </c>
      <c r="G459" s="38">
        <v>131.80000000000001</v>
      </c>
      <c r="H459" s="39">
        <f t="shared" si="184"/>
        <v>164.75</v>
      </c>
      <c r="I459" s="39">
        <f t="shared" si="185"/>
        <v>22116.040000000005</v>
      </c>
      <c r="J459" s="39">
        <f t="shared" si="186"/>
        <v>27645.050000000003</v>
      </c>
    </row>
    <row r="460" spans="1:10" ht="14.25" customHeight="1" x14ac:dyDescent="0.25">
      <c r="A460" s="35" t="s">
        <v>1201</v>
      </c>
      <c r="B460" s="36" t="s">
        <v>1202</v>
      </c>
      <c r="C460" s="35" t="s">
        <v>1203</v>
      </c>
      <c r="D460" s="36" t="s">
        <v>6</v>
      </c>
      <c r="E460" s="36" t="s">
        <v>41</v>
      </c>
      <c r="F460" s="37">
        <v>159.80000000000001</v>
      </c>
      <c r="G460" s="38">
        <v>258.58999999999997</v>
      </c>
      <c r="H460" s="39">
        <f t="shared" si="184"/>
        <v>323.23749999999995</v>
      </c>
      <c r="I460" s="39">
        <f t="shared" si="185"/>
        <v>41322.682000000001</v>
      </c>
      <c r="J460" s="39">
        <f t="shared" si="186"/>
        <v>51653.352499999994</v>
      </c>
    </row>
    <row r="461" spans="1:10" ht="14.25" customHeight="1" x14ac:dyDescent="0.25">
      <c r="A461" s="40" t="s">
        <v>1204</v>
      </c>
      <c r="B461" s="48" t="s">
        <v>1205</v>
      </c>
      <c r="C461" s="49"/>
      <c r="D461" s="49"/>
      <c r="E461" s="49"/>
      <c r="F461" s="49"/>
      <c r="G461" s="49"/>
      <c r="H461" s="50"/>
      <c r="I461" s="41">
        <f t="shared" ref="I461:J461" si="187">SUM(I462:I463)</f>
        <v>16266.512000000001</v>
      </c>
      <c r="J461" s="41">
        <f t="shared" si="187"/>
        <v>20333.14</v>
      </c>
    </row>
    <row r="462" spans="1:10" ht="14.25" customHeight="1" x14ac:dyDescent="0.25">
      <c r="A462" s="35" t="s">
        <v>1206</v>
      </c>
      <c r="B462" s="36" t="s">
        <v>1207</v>
      </c>
      <c r="C462" s="35" t="s">
        <v>1208</v>
      </c>
      <c r="D462" s="36" t="s">
        <v>10</v>
      </c>
      <c r="E462" s="36" t="s">
        <v>41</v>
      </c>
      <c r="F462" s="37">
        <v>75.2</v>
      </c>
      <c r="G462" s="38">
        <v>194.48</v>
      </c>
      <c r="H462" s="39">
        <f t="shared" ref="H462:H463" si="188">G462*1.25</f>
        <v>243.1</v>
      </c>
      <c r="I462" s="39">
        <f t="shared" ref="I462:I463" si="189">F462*G462</f>
        <v>14624.896000000001</v>
      </c>
      <c r="J462" s="39">
        <f t="shared" ref="J462:J463" si="190">F462*H462</f>
        <v>18281.12</v>
      </c>
    </row>
    <row r="463" spans="1:10" ht="14.25" customHeight="1" x14ac:dyDescent="0.25">
      <c r="A463" s="35" t="s">
        <v>1209</v>
      </c>
      <c r="B463" s="36" t="s">
        <v>1210</v>
      </c>
      <c r="C463" s="35" t="s">
        <v>1211</v>
      </c>
      <c r="D463" s="36" t="s">
        <v>6</v>
      </c>
      <c r="E463" s="36" t="s">
        <v>41</v>
      </c>
      <c r="F463" s="37">
        <v>75.2</v>
      </c>
      <c r="G463" s="38">
        <v>21.83</v>
      </c>
      <c r="H463" s="39">
        <f t="shared" si="188"/>
        <v>27.287499999999998</v>
      </c>
      <c r="I463" s="39">
        <f t="shared" si="189"/>
        <v>1641.616</v>
      </c>
      <c r="J463" s="39">
        <f t="shared" si="190"/>
        <v>2052.02</v>
      </c>
    </row>
    <row r="464" spans="1:10" ht="14.25" customHeight="1" x14ac:dyDescent="0.25">
      <c r="A464" s="40" t="s">
        <v>1212</v>
      </c>
      <c r="B464" s="48" t="s">
        <v>1213</v>
      </c>
      <c r="C464" s="49"/>
      <c r="D464" s="49"/>
      <c r="E464" s="49"/>
      <c r="F464" s="49"/>
      <c r="G464" s="49"/>
      <c r="H464" s="50"/>
      <c r="I464" s="41">
        <f t="shared" ref="I464:J464" si="191">SUM(I465:I478)</f>
        <v>37623.049999999996</v>
      </c>
      <c r="J464" s="41">
        <f t="shared" si="191"/>
        <v>47028.812500000007</v>
      </c>
    </row>
    <row r="465" spans="1:10" ht="14.25" customHeight="1" x14ac:dyDescent="0.25">
      <c r="A465" s="35" t="s">
        <v>1214</v>
      </c>
      <c r="B465" s="36" t="s">
        <v>1215</v>
      </c>
      <c r="C465" s="35" t="s">
        <v>1216</v>
      </c>
      <c r="D465" s="36" t="s">
        <v>6</v>
      </c>
      <c r="E465" s="36" t="s">
        <v>34</v>
      </c>
      <c r="F465" s="37">
        <v>95</v>
      </c>
      <c r="G465" s="38">
        <v>32.520000000000003</v>
      </c>
      <c r="H465" s="39">
        <f t="shared" ref="H465:H478" si="192">G465*1.25</f>
        <v>40.650000000000006</v>
      </c>
      <c r="I465" s="39">
        <f t="shared" ref="I465:I478" si="193">F465*G465</f>
        <v>3089.4</v>
      </c>
      <c r="J465" s="39">
        <f t="shared" ref="J465:J478" si="194">F465*H465</f>
        <v>3861.7500000000005</v>
      </c>
    </row>
    <row r="466" spans="1:10" ht="14.25" customHeight="1" x14ac:dyDescent="0.25">
      <c r="A466" s="35" t="s">
        <v>1217</v>
      </c>
      <c r="B466" s="36" t="s">
        <v>1218</v>
      </c>
      <c r="C466" s="35" t="s">
        <v>1219</v>
      </c>
      <c r="D466" s="36" t="s">
        <v>6</v>
      </c>
      <c r="E466" s="36" t="s">
        <v>34</v>
      </c>
      <c r="F466" s="37">
        <v>23</v>
      </c>
      <c r="G466" s="38">
        <v>34.56</v>
      </c>
      <c r="H466" s="39">
        <f t="shared" si="192"/>
        <v>43.2</v>
      </c>
      <c r="I466" s="39">
        <f t="shared" si="193"/>
        <v>794.88000000000011</v>
      </c>
      <c r="J466" s="39">
        <f t="shared" si="194"/>
        <v>993.6</v>
      </c>
    </row>
    <row r="467" spans="1:10" ht="14.25" customHeight="1" x14ac:dyDescent="0.25">
      <c r="A467" s="35" t="s">
        <v>1220</v>
      </c>
      <c r="B467" s="36" t="s">
        <v>1221</v>
      </c>
      <c r="C467" s="35" t="s">
        <v>1222</v>
      </c>
      <c r="D467" s="36" t="s">
        <v>6</v>
      </c>
      <c r="E467" s="36" t="s">
        <v>34</v>
      </c>
      <c r="F467" s="37">
        <v>34</v>
      </c>
      <c r="G467" s="38">
        <v>59.72</v>
      </c>
      <c r="H467" s="39">
        <f t="shared" si="192"/>
        <v>74.650000000000006</v>
      </c>
      <c r="I467" s="39">
        <f t="shared" si="193"/>
        <v>2030.48</v>
      </c>
      <c r="J467" s="39">
        <f t="shared" si="194"/>
        <v>2538.1000000000004</v>
      </c>
    </row>
    <row r="468" spans="1:10" ht="14.25" customHeight="1" x14ac:dyDescent="0.25">
      <c r="A468" s="35" t="s">
        <v>1223</v>
      </c>
      <c r="B468" s="36" t="s">
        <v>1224</v>
      </c>
      <c r="C468" s="35" t="s">
        <v>1225</v>
      </c>
      <c r="D468" s="36" t="s">
        <v>6</v>
      </c>
      <c r="E468" s="36" t="s">
        <v>34</v>
      </c>
      <c r="F468" s="37">
        <v>3</v>
      </c>
      <c r="G468" s="38">
        <v>37.86</v>
      </c>
      <c r="H468" s="39">
        <f t="shared" si="192"/>
        <v>47.325000000000003</v>
      </c>
      <c r="I468" s="39">
        <f t="shared" si="193"/>
        <v>113.58</v>
      </c>
      <c r="J468" s="39">
        <f t="shared" si="194"/>
        <v>141.97500000000002</v>
      </c>
    </row>
    <row r="469" spans="1:10" ht="14.25" customHeight="1" x14ac:dyDescent="0.25">
      <c r="A469" s="35" t="s">
        <v>1226</v>
      </c>
      <c r="B469" s="36" t="s">
        <v>1227</v>
      </c>
      <c r="C469" s="35" t="s">
        <v>1228</v>
      </c>
      <c r="D469" s="36" t="s">
        <v>6</v>
      </c>
      <c r="E469" s="36" t="s">
        <v>34</v>
      </c>
      <c r="F469" s="37">
        <v>2</v>
      </c>
      <c r="G469" s="38">
        <v>82.57</v>
      </c>
      <c r="H469" s="39">
        <f t="shared" si="192"/>
        <v>103.21249999999999</v>
      </c>
      <c r="I469" s="39">
        <f t="shared" si="193"/>
        <v>165.14</v>
      </c>
      <c r="J469" s="39">
        <f t="shared" si="194"/>
        <v>206.42499999999998</v>
      </c>
    </row>
    <row r="470" spans="1:10" ht="14.25" customHeight="1" x14ac:dyDescent="0.25">
      <c r="A470" s="35" t="s">
        <v>1229</v>
      </c>
      <c r="B470" s="36" t="s">
        <v>1230</v>
      </c>
      <c r="C470" s="35" t="s">
        <v>1231</v>
      </c>
      <c r="D470" s="36" t="s">
        <v>6</v>
      </c>
      <c r="E470" s="36" t="s">
        <v>34</v>
      </c>
      <c r="F470" s="37">
        <v>1</v>
      </c>
      <c r="G470" s="38">
        <v>63.3</v>
      </c>
      <c r="H470" s="39">
        <f t="shared" si="192"/>
        <v>79.125</v>
      </c>
      <c r="I470" s="39">
        <f t="shared" si="193"/>
        <v>63.3</v>
      </c>
      <c r="J470" s="39">
        <f t="shared" si="194"/>
        <v>79.125</v>
      </c>
    </row>
    <row r="471" spans="1:10" ht="14.25" customHeight="1" x14ac:dyDescent="0.25">
      <c r="A471" s="35" t="s">
        <v>1232</v>
      </c>
      <c r="B471" s="36" t="s">
        <v>1233</v>
      </c>
      <c r="C471" s="35" t="s">
        <v>1234</v>
      </c>
      <c r="D471" s="36" t="s">
        <v>10</v>
      </c>
      <c r="E471" s="36" t="s">
        <v>34</v>
      </c>
      <c r="F471" s="37">
        <v>10</v>
      </c>
      <c r="G471" s="38">
        <v>13.68</v>
      </c>
      <c r="H471" s="39">
        <f t="shared" si="192"/>
        <v>17.100000000000001</v>
      </c>
      <c r="I471" s="39">
        <f t="shared" si="193"/>
        <v>136.80000000000001</v>
      </c>
      <c r="J471" s="39">
        <f t="shared" si="194"/>
        <v>171</v>
      </c>
    </row>
    <row r="472" spans="1:10" ht="14.25" customHeight="1" x14ac:dyDescent="0.25">
      <c r="A472" s="35" t="s">
        <v>1235</v>
      </c>
      <c r="B472" s="36" t="s">
        <v>1236</v>
      </c>
      <c r="C472" s="35" t="s">
        <v>1237</v>
      </c>
      <c r="D472" s="36" t="s">
        <v>6</v>
      </c>
      <c r="E472" s="36" t="s">
        <v>34</v>
      </c>
      <c r="F472" s="37">
        <v>8</v>
      </c>
      <c r="G472" s="38">
        <v>109.1</v>
      </c>
      <c r="H472" s="39">
        <f t="shared" si="192"/>
        <v>136.375</v>
      </c>
      <c r="I472" s="39">
        <f t="shared" si="193"/>
        <v>872.8</v>
      </c>
      <c r="J472" s="39">
        <f t="shared" si="194"/>
        <v>1091</v>
      </c>
    </row>
    <row r="473" spans="1:10" ht="14.25" customHeight="1" x14ac:dyDescent="0.25">
      <c r="A473" s="35" t="s">
        <v>1238</v>
      </c>
      <c r="B473" s="36" t="s">
        <v>1239</v>
      </c>
      <c r="C473" s="35" t="s">
        <v>1240</v>
      </c>
      <c r="D473" s="36" t="s">
        <v>6</v>
      </c>
      <c r="E473" s="36" t="s">
        <v>34</v>
      </c>
      <c r="F473" s="37">
        <v>1</v>
      </c>
      <c r="G473" s="38">
        <v>578.19000000000005</v>
      </c>
      <c r="H473" s="39">
        <f t="shared" si="192"/>
        <v>722.73750000000007</v>
      </c>
      <c r="I473" s="39">
        <f t="shared" si="193"/>
        <v>578.19000000000005</v>
      </c>
      <c r="J473" s="39">
        <f t="shared" si="194"/>
        <v>722.73750000000007</v>
      </c>
    </row>
    <row r="474" spans="1:10" ht="14.25" customHeight="1" x14ac:dyDescent="0.25">
      <c r="A474" s="35" t="s">
        <v>1241</v>
      </c>
      <c r="B474" s="36" t="s">
        <v>1242</v>
      </c>
      <c r="C474" s="35" t="s">
        <v>1243</v>
      </c>
      <c r="D474" s="36" t="s">
        <v>6</v>
      </c>
      <c r="E474" s="36" t="s">
        <v>34</v>
      </c>
      <c r="F474" s="37">
        <v>4</v>
      </c>
      <c r="G474" s="38">
        <v>446.33</v>
      </c>
      <c r="H474" s="39">
        <f t="shared" si="192"/>
        <v>557.91250000000002</v>
      </c>
      <c r="I474" s="39">
        <f t="shared" si="193"/>
        <v>1785.32</v>
      </c>
      <c r="J474" s="39">
        <f t="shared" si="194"/>
        <v>2231.65</v>
      </c>
    </row>
    <row r="475" spans="1:10" ht="14.25" customHeight="1" x14ac:dyDescent="0.25">
      <c r="A475" s="35" t="s">
        <v>1244</v>
      </c>
      <c r="B475" s="36" t="s">
        <v>1242</v>
      </c>
      <c r="C475" s="35" t="s">
        <v>1245</v>
      </c>
      <c r="D475" s="36" t="s">
        <v>6</v>
      </c>
      <c r="E475" s="36" t="s">
        <v>34</v>
      </c>
      <c r="F475" s="37">
        <v>9</v>
      </c>
      <c r="G475" s="38">
        <v>46.92</v>
      </c>
      <c r="H475" s="39">
        <f t="shared" si="192"/>
        <v>58.650000000000006</v>
      </c>
      <c r="I475" s="39">
        <f t="shared" si="193"/>
        <v>422.28000000000003</v>
      </c>
      <c r="J475" s="39">
        <f t="shared" si="194"/>
        <v>527.85</v>
      </c>
    </row>
    <row r="476" spans="1:10" ht="14.25" customHeight="1" x14ac:dyDescent="0.25">
      <c r="A476" s="35" t="s">
        <v>1246</v>
      </c>
      <c r="B476" s="36" t="s">
        <v>1247</v>
      </c>
      <c r="C476" s="35" t="s">
        <v>1248</v>
      </c>
      <c r="D476" s="36" t="s">
        <v>10</v>
      </c>
      <c r="E476" s="36" t="s">
        <v>34</v>
      </c>
      <c r="F476" s="37">
        <v>81</v>
      </c>
      <c r="G476" s="38">
        <v>286.75</v>
      </c>
      <c r="H476" s="39">
        <f t="shared" si="192"/>
        <v>358.4375</v>
      </c>
      <c r="I476" s="39">
        <f t="shared" si="193"/>
        <v>23226.75</v>
      </c>
      <c r="J476" s="39">
        <f t="shared" si="194"/>
        <v>29033.4375</v>
      </c>
    </row>
    <row r="477" spans="1:10" ht="14.25" customHeight="1" x14ac:dyDescent="0.25">
      <c r="A477" s="35" t="s">
        <v>1249</v>
      </c>
      <c r="B477" s="36" t="s">
        <v>1250</v>
      </c>
      <c r="C477" s="35" t="s">
        <v>1251</v>
      </c>
      <c r="D477" s="36" t="s">
        <v>10</v>
      </c>
      <c r="E477" s="36" t="s">
        <v>34</v>
      </c>
      <c r="F477" s="37">
        <v>11</v>
      </c>
      <c r="G477" s="38">
        <v>187.19</v>
      </c>
      <c r="H477" s="39">
        <f t="shared" si="192"/>
        <v>233.98750000000001</v>
      </c>
      <c r="I477" s="39">
        <f t="shared" si="193"/>
        <v>2059.09</v>
      </c>
      <c r="J477" s="39">
        <f t="shared" si="194"/>
        <v>2573.8625000000002</v>
      </c>
    </row>
    <row r="478" spans="1:10" ht="14.25" customHeight="1" x14ac:dyDescent="0.25">
      <c r="A478" s="35" t="s">
        <v>1252</v>
      </c>
      <c r="B478" s="36" t="s">
        <v>1253</v>
      </c>
      <c r="C478" s="35" t="s">
        <v>1254</v>
      </c>
      <c r="D478" s="36" t="s">
        <v>1255</v>
      </c>
      <c r="E478" s="36" t="s">
        <v>34</v>
      </c>
      <c r="F478" s="37">
        <v>8</v>
      </c>
      <c r="G478" s="38">
        <v>285.63</v>
      </c>
      <c r="H478" s="39">
        <f t="shared" si="192"/>
        <v>357.03750000000002</v>
      </c>
      <c r="I478" s="39">
        <f t="shared" si="193"/>
        <v>2285.04</v>
      </c>
      <c r="J478" s="39">
        <f t="shared" si="194"/>
        <v>2856.3</v>
      </c>
    </row>
    <row r="479" spans="1:10" ht="14.25" customHeight="1" x14ac:dyDescent="0.25">
      <c r="A479" s="33" t="s">
        <v>1256</v>
      </c>
      <c r="B479" s="51" t="s">
        <v>1257</v>
      </c>
      <c r="C479" s="49"/>
      <c r="D479" s="49"/>
      <c r="E479" s="49"/>
      <c r="F479" s="49"/>
      <c r="G479" s="49"/>
      <c r="H479" s="50"/>
      <c r="I479" s="34">
        <f t="shared" ref="I479:J479" si="195">I480+I486</f>
        <v>12464.893</v>
      </c>
      <c r="J479" s="34">
        <f t="shared" si="195"/>
        <v>15581.116249999999</v>
      </c>
    </row>
    <row r="480" spans="1:10" ht="14.25" customHeight="1" x14ac:dyDescent="0.25">
      <c r="A480" s="40" t="s">
        <v>1258</v>
      </c>
      <c r="B480" s="48" t="s">
        <v>1259</v>
      </c>
      <c r="C480" s="49"/>
      <c r="D480" s="49"/>
      <c r="E480" s="49"/>
      <c r="F480" s="49"/>
      <c r="G480" s="49"/>
      <c r="H480" s="50"/>
      <c r="I480" s="41">
        <f t="shared" ref="I480:J480" si="196">SUM(I481:I485)</f>
        <v>10240.144</v>
      </c>
      <c r="J480" s="41">
        <f t="shared" si="196"/>
        <v>12800.18</v>
      </c>
    </row>
    <row r="481" spans="1:10" ht="14.25" customHeight="1" x14ac:dyDescent="0.25">
      <c r="A481" s="35" t="s">
        <v>1260</v>
      </c>
      <c r="B481" s="36" t="s">
        <v>1261</v>
      </c>
      <c r="C481" s="35" t="s">
        <v>1262</v>
      </c>
      <c r="D481" s="36" t="s">
        <v>6</v>
      </c>
      <c r="E481" s="36" t="s">
        <v>41</v>
      </c>
      <c r="F481" s="37">
        <v>22.6</v>
      </c>
      <c r="G481" s="38">
        <v>5.04</v>
      </c>
      <c r="H481" s="39">
        <f t="shared" ref="H481:H485" si="197">G481*1.25</f>
        <v>6.3</v>
      </c>
      <c r="I481" s="39">
        <f t="shared" ref="I481:I485" si="198">F481*G481</f>
        <v>113.90400000000001</v>
      </c>
      <c r="J481" s="39">
        <f t="shared" ref="J481:J485" si="199">F481*H481</f>
        <v>142.38</v>
      </c>
    </row>
    <row r="482" spans="1:10" ht="14.25" customHeight="1" x14ac:dyDescent="0.25">
      <c r="A482" s="35" t="s">
        <v>1263</v>
      </c>
      <c r="B482" s="36" t="s">
        <v>1264</v>
      </c>
      <c r="C482" s="35" t="s">
        <v>1265</v>
      </c>
      <c r="D482" s="36" t="s">
        <v>6</v>
      </c>
      <c r="E482" s="36" t="s">
        <v>41</v>
      </c>
      <c r="F482" s="37">
        <v>132.4</v>
      </c>
      <c r="G482" s="38">
        <v>7.42</v>
      </c>
      <c r="H482" s="39">
        <f t="shared" si="197"/>
        <v>9.2750000000000004</v>
      </c>
      <c r="I482" s="39">
        <f t="shared" si="198"/>
        <v>982.40800000000002</v>
      </c>
      <c r="J482" s="39">
        <f t="shared" si="199"/>
        <v>1228.01</v>
      </c>
    </row>
    <row r="483" spans="1:10" ht="14.25" customHeight="1" x14ac:dyDescent="0.25">
      <c r="A483" s="35" t="s">
        <v>1266</v>
      </c>
      <c r="B483" s="36" t="s">
        <v>1267</v>
      </c>
      <c r="C483" s="35" t="s">
        <v>1268</v>
      </c>
      <c r="D483" s="36" t="s">
        <v>6</v>
      </c>
      <c r="E483" s="36" t="s">
        <v>41</v>
      </c>
      <c r="F483" s="37">
        <v>16.899999999999999</v>
      </c>
      <c r="G483" s="38">
        <v>27.39</v>
      </c>
      <c r="H483" s="39">
        <f t="shared" si="197"/>
        <v>34.237499999999997</v>
      </c>
      <c r="I483" s="39">
        <f t="shared" si="198"/>
        <v>462.89099999999996</v>
      </c>
      <c r="J483" s="39">
        <f t="shared" si="199"/>
        <v>578.61374999999987</v>
      </c>
    </row>
    <row r="484" spans="1:10" ht="14.25" customHeight="1" x14ac:dyDescent="0.25">
      <c r="A484" s="35" t="s">
        <v>1269</v>
      </c>
      <c r="B484" s="36" t="s">
        <v>1270</v>
      </c>
      <c r="C484" s="35" t="s">
        <v>1271</v>
      </c>
      <c r="D484" s="36" t="s">
        <v>6</v>
      </c>
      <c r="E484" s="36" t="s">
        <v>41</v>
      </c>
      <c r="F484" s="37">
        <v>154.9</v>
      </c>
      <c r="G484" s="38">
        <v>45.69</v>
      </c>
      <c r="H484" s="39">
        <f t="shared" si="197"/>
        <v>57.112499999999997</v>
      </c>
      <c r="I484" s="39">
        <f t="shared" si="198"/>
        <v>7077.3810000000003</v>
      </c>
      <c r="J484" s="39">
        <f t="shared" si="199"/>
        <v>8846.7262499999997</v>
      </c>
    </row>
    <row r="485" spans="1:10" ht="14.25" customHeight="1" x14ac:dyDescent="0.25">
      <c r="A485" s="35" t="s">
        <v>1272</v>
      </c>
      <c r="B485" s="36" t="s">
        <v>1273</v>
      </c>
      <c r="C485" s="35" t="s">
        <v>1274</v>
      </c>
      <c r="D485" s="36" t="s">
        <v>6</v>
      </c>
      <c r="E485" s="36" t="s">
        <v>34</v>
      </c>
      <c r="F485" s="37">
        <v>138</v>
      </c>
      <c r="G485" s="38">
        <v>11.62</v>
      </c>
      <c r="H485" s="39">
        <f t="shared" si="197"/>
        <v>14.524999999999999</v>
      </c>
      <c r="I485" s="39">
        <f t="shared" si="198"/>
        <v>1603.56</v>
      </c>
      <c r="J485" s="39">
        <f t="shared" si="199"/>
        <v>2004.4499999999998</v>
      </c>
    </row>
    <row r="486" spans="1:10" ht="14.25" customHeight="1" x14ac:dyDescent="0.25">
      <c r="A486" s="40" t="s">
        <v>1275</v>
      </c>
      <c r="B486" s="48" t="s">
        <v>1276</v>
      </c>
      <c r="C486" s="49"/>
      <c r="D486" s="49"/>
      <c r="E486" s="49"/>
      <c r="F486" s="49"/>
      <c r="G486" s="49"/>
      <c r="H486" s="50"/>
      <c r="I486" s="41">
        <f t="shared" ref="I486:J486" si="200">SUM(I487:I490)</f>
        <v>2224.7489999999998</v>
      </c>
      <c r="J486" s="41">
        <f t="shared" si="200"/>
        <v>2780.9362499999993</v>
      </c>
    </row>
    <row r="487" spans="1:10" ht="14.25" customHeight="1" x14ac:dyDescent="0.25">
      <c r="A487" s="35" t="s">
        <v>1277</v>
      </c>
      <c r="B487" s="36" t="s">
        <v>1278</v>
      </c>
      <c r="C487" s="35" t="s">
        <v>1279</v>
      </c>
      <c r="D487" s="36" t="s">
        <v>6</v>
      </c>
      <c r="E487" s="36" t="s">
        <v>41</v>
      </c>
      <c r="F487" s="37">
        <v>63.9</v>
      </c>
      <c r="G487" s="38">
        <v>26.31</v>
      </c>
      <c r="H487" s="39">
        <f t="shared" ref="H487:H490" si="201">G487*1.25</f>
        <v>32.887499999999996</v>
      </c>
      <c r="I487" s="39">
        <f t="shared" ref="I487:I490" si="202">F487*G487</f>
        <v>1681.2089999999998</v>
      </c>
      <c r="J487" s="39">
        <f t="shared" ref="J487:J490" si="203">F487*H487</f>
        <v>2101.5112499999996</v>
      </c>
    </row>
    <row r="488" spans="1:10" ht="14.25" customHeight="1" x14ac:dyDescent="0.25">
      <c r="A488" s="35" t="s">
        <v>1280</v>
      </c>
      <c r="B488" s="36" t="s">
        <v>1281</v>
      </c>
      <c r="C488" s="35" t="s">
        <v>1282</v>
      </c>
      <c r="D488" s="36" t="s">
        <v>6</v>
      </c>
      <c r="E488" s="36" t="s">
        <v>34</v>
      </c>
      <c r="F488" s="37">
        <v>12</v>
      </c>
      <c r="G488" s="38">
        <v>17.989999999999998</v>
      </c>
      <c r="H488" s="39">
        <f t="shared" si="201"/>
        <v>22.487499999999997</v>
      </c>
      <c r="I488" s="39">
        <f t="shared" si="202"/>
        <v>215.88</v>
      </c>
      <c r="J488" s="39">
        <f t="shared" si="203"/>
        <v>269.84999999999997</v>
      </c>
    </row>
    <row r="489" spans="1:10" ht="14.25" customHeight="1" x14ac:dyDescent="0.25">
      <c r="A489" s="35" t="s">
        <v>1283</v>
      </c>
      <c r="B489" s="36" t="s">
        <v>1284</v>
      </c>
      <c r="C489" s="35" t="s">
        <v>1285</v>
      </c>
      <c r="D489" s="36" t="s">
        <v>6</v>
      </c>
      <c r="E489" s="36" t="s">
        <v>34</v>
      </c>
      <c r="F489" s="37">
        <v>14</v>
      </c>
      <c r="G489" s="38">
        <v>17.940000000000001</v>
      </c>
      <c r="H489" s="39">
        <f t="shared" si="201"/>
        <v>22.425000000000001</v>
      </c>
      <c r="I489" s="39">
        <f t="shared" si="202"/>
        <v>251.16000000000003</v>
      </c>
      <c r="J489" s="39">
        <f t="shared" si="203"/>
        <v>313.95</v>
      </c>
    </row>
    <row r="490" spans="1:10" ht="14.25" customHeight="1" x14ac:dyDescent="0.25">
      <c r="A490" s="35" t="s">
        <v>1286</v>
      </c>
      <c r="B490" s="36" t="s">
        <v>1287</v>
      </c>
      <c r="C490" s="35" t="s">
        <v>1288</v>
      </c>
      <c r="D490" s="36" t="s">
        <v>6</v>
      </c>
      <c r="E490" s="36" t="s">
        <v>34</v>
      </c>
      <c r="F490" s="37">
        <v>3</v>
      </c>
      <c r="G490" s="38">
        <v>25.5</v>
      </c>
      <c r="H490" s="39">
        <f t="shared" si="201"/>
        <v>31.875</v>
      </c>
      <c r="I490" s="39">
        <f t="shared" si="202"/>
        <v>76.5</v>
      </c>
      <c r="J490" s="39">
        <f t="shared" si="203"/>
        <v>95.625</v>
      </c>
    </row>
    <row r="491" spans="1:10" ht="14.25" customHeight="1" x14ac:dyDescent="0.25">
      <c r="A491" s="33" t="s">
        <v>1289</v>
      </c>
      <c r="B491" s="51" t="s">
        <v>1290</v>
      </c>
      <c r="C491" s="49"/>
      <c r="D491" s="49"/>
      <c r="E491" s="49"/>
      <c r="F491" s="49"/>
      <c r="G491" s="49"/>
      <c r="H491" s="50"/>
      <c r="I491" s="34">
        <f t="shared" ref="I491:J491" si="204">I492+I500+I503+I507+I514</f>
        <v>33115.052000000003</v>
      </c>
      <c r="J491" s="34">
        <f t="shared" si="204"/>
        <v>41393.814999999995</v>
      </c>
    </row>
    <row r="492" spans="1:10" ht="14.25" customHeight="1" x14ac:dyDescent="0.25">
      <c r="A492" s="40" t="s">
        <v>1291</v>
      </c>
      <c r="B492" s="48" t="s">
        <v>1292</v>
      </c>
      <c r="C492" s="49"/>
      <c r="D492" s="49"/>
      <c r="E492" s="49"/>
      <c r="F492" s="49"/>
      <c r="G492" s="49"/>
      <c r="H492" s="50"/>
      <c r="I492" s="41">
        <f t="shared" ref="I492:J492" si="205">SUM(I493:I499)</f>
        <v>12798.28</v>
      </c>
      <c r="J492" s="41">
        <f t="shared" si="205"/>
        <v>15997.849999999999</v>
      </c>
    </row>
    <row r="493" spans="1:10" ht="14.25" customHeight="1" x14ac:dyDescent="0.25">
      <c r="A493" s="35" t="s">
        <v>1293</v>
      </c>
      <c r="B493" s="36" t="s">
        <v>1294</v>
      </c>
      <c r="C493" s="35" t="s">
        <v>1295</v>
      </c>
      <c r="D493" s="36" t="s">
        <v>6</v>
      </c>
      <c r="E493" s="36" t="s">
        <v>34</v>
      </c>
      <c r="F493" s="37">
        <v>3</v>
      </c>
      <c r="G493" s="38">
        <v>1267.56</v>
      </c>
      <c r="H493" s="39">
        <f t="shared" ref="H493:H499" si="206">G493*1.25</f>
        <v>1584.4499999999998</v>
      </c>
      <c r="I493" s="39">
        <f t="shared" ref="I493:I499" si="207">F493*G493</f>
        <v>3802.68</v>
      </c>
      <c r="J493" s="39">
        <f t="shared" ref="J493:J499" si="208">F493*H493</f>
        <v>4753.3499999999995</v>
      </c>
    </row>
    <row r="494" spans="1:10" ht="14.25" customHeight="1" x14ac:dyDescent="0.25">
      <c r="A494" s="35" t="s">
        <v>1296</v>
      </c>
      <c r="B494" s="36" t="s">
        <v>1297</v>
      </c>
      <c r="C494" s="35" t="s">
        <v>1298</v>
      </c>
      <c r="D494" s="36" t="s">
        <v>10</v>
      </c>
      <c r="E494" s="36" t="s">
        <v>34</v>
      </c>
      <c r="F494" s="37">
        <v>1</v>
      </c>
      <c r="G494" s="38">
        <v>3024.14</v>
      </c>
      <c r="H494" s="39">
        <f t="shared" si="206"/>
        <v>3780.1749999999997</v>
      </c>
      <c r="I494" s="39">
        <f t="shared" si="207"/>
        <v>3024.14</v>
      </c>
      <c r="J494" s="39">
        <f t="shared" si="208"/>
        <v>3780.1749999999997</v>
      </c>
    </row>
    <row r="495" spans="1:10" ht="14.25" customHeight="1" x14ac:dyDescent="0.25">
      <c r="A495" s="35" t="s">
        <v>1299</v>
      </c>
      <c r="B495" s="36" t="s">
        <v>1300</v>
      </c>
      <c r="C495" s="35" t="s">
        <v>1301</v>
      </c>
      <c r="D495" s="36" t="s">
        <v>10</v>
      </c>
      <c r="E495" s="36" t="s">
        <v>34</v>
      </c>
      <c r="F495" s="37">
        <v>19</v>
      </c>
      <c r="G495" s="38">
        <v>57.18</v>
      </c>
      <c r="H495" s="39">
        <f t="shared" si="206"/>
        <v>71.474999999999994</v>
      </c>
      <c r="I495" s="39">
        <f t="shared" si="207"/>
        <v>1086.42</v>
      </c>
      <c r="J495" s="39">
        <f t="shared" si="208"/>
        <v>1358.0249999999999</v>
      </c>
    </row>
    <row r="496" spans="1:10" ht="14.25" customHeight="1" x14ac:dyDescent="0.25">
      <c r="A496" s="35" t="s">
        <v>1302</v>
      </c>
      <c r="B496" s="36" t="s">
        <v>1303</v>
      </c>
      <c r="C496" s="35" t="s">
        <v>1304</v>
      </c>
      <c r="D496" s="36" t="s">
        <v>10</v>
      </c>
      <c r="E496" s="36" t="s">
        <v>1043</v>
      </c>
      <c r="F496" s="37">
        <v>3</v>
      </c>
      <c r="G496" s="38">
        <v>28.42</v>
      </c>
      <c r="H496" s="39">
        <f t="shared" si="206"/>
        <v>35.525000000000006</v>
      </c>
      <c r="I496" s="39">
        <f t="shared" si="207"/>
        <v>85.26</v>
      </c>
      <c r="J496" s="39">
        <f t="shared" si="208"/>
        <v>106.57500000000002</v>
      </c>
    </row>
    <row r="497" spans="1:10" ht="14.25" customHeight="1" x14ac:dyDescent="0.25">
      <c r="A497" s="35" t="s">
        <v>1305</v>
      </c>
      <c r="B497" s="36" t="s">
        <v>1306</v>
      </c>
      <c r="C497" s="35" t="s">
        <v>1307</v>
      </c>
      <c r="D497" s="36" t="s">
        <v>10</v>
      </c>
      <c r="E497" s="36" t="s">
        <v>34</v>
      </c>
      <c r="F497" s="37">
        <v>2</v>
      </c>
      <c r="G497" s="38">
        <v>196.76</v>
      </c>
      <c r="H497" s="39">
        <f t="shared" si="206"/>
        <v>245.95</v>
      </c>
      <c r="I497" s="39">
        <f t="shared" si="207"/>
        <v>393.52</v>
      </c>
      <c r="J497" s="39">
        <f t="shared" si="208"/>
        <v>491.9</v>
      </c>
    </row>
    <row r="498" spans="1:10" ht="14.25" customHeight="1" x14ac:dyDescent="0.25">
      <c r="A498" s="35" t="s">
        <v>1308</v>
      </c>
      <c r="B498" s="36" t="s">
        <v>1309</v>
      </c>
      <c r="C498" s="35" t="s">
        <v>1310</v>
      </c>
      <c r="D498" s="36" t="s">
        <v>6</v>
      </c>
      <c r="E498" s="36" t="s">
        <v>34</v>
      </c>
      <c r="F498" s="37">
        <v>3</v>
      </c>
      <c r="G498" s="38">
        <v>1422.34</v>
      </c>
      <c r="H498" s="39">
        <f t="shared" si="206"/>
        <v>1777.925</v>
      </c>
      <c r="I498" s="39">
        <f t="shared" si="207"/>
        <v>4267.0199999999995</v>
      </c>
      <c r="J498" s="39">
        <f t="shared" si="208"/>
        <v>5333.7749999999996</v>
      </c>
    </row>
    <row r="499" spans="1:10" ht="14.25" customHeight="1" x14ac:dyDescent="0.25">
      <c r="A499" s="35" t="s">
        <v>1311</v>
      </c>
      <c r="B499" s="36" t="s">
        <v>1312</v>
      </c>
      <c r="C499" s="35" t="s">
        <v>1313</v>
      </c>
      <c r="D499" s="36" t="s">
        <v>10</v>
      </c>
      <c r="E499" s="36" t="s">
        <v>34</v>
      </c>
      <c r="F499" s="37">
        <v>4</v>
      </c>
      <c r="G499" s="38">
        <v>34.81</v>
      </c>
      <c r="H499" s="39">
        <f t="shared" si="206"/>
        <v>43.512500000000003</v>
      </c>
      <c r="I499" s="39">
        <f t="shared" si="207"/>
        <v>139.24</v>
      </c>
      <c r="J499" s="39">
        <f t="shared" si="208"/>
        <v>174.05</v>
      </c>
    </row>
    <row r="500" spans="1:10" ht="14.25" customHeight="1" x14ac:dyDescent="0.25">
      <c r="A500" s="40" t="s">
        <v>1314</v>
      </c>
      <c r="B500" s="48" t="s">
        <v>1315</v>
      </c>
      <c r="C500" s="49"/>
      <c r="D500" s="49"/>
      <c r="E500" s="49"/>
      <c r="F500" s="49"/>
      <c r="G500" s="49"/>
      <c r="H500" s="50"/>
      <c r="I500" s="41">
        <f t="shared" ref="I500:J500" si="209">SUM(I501:I502)</f>
        <v>1237.76</v>
      </c>
      <c r="J500" s="41">
        <f t="shared" si="209"/>
        <v>1547.2</v>
      </c>
    </row>
    <row r="501" spans="1:10" ht="14.25" customHeight="1" x14ac:dyDescent="0.25">
      <c r="A501" s="35" t="s">
        <v>1316</v>
      </c>
      <c r="B501" s="36" t="s">
        <v>1161</v>
      </c>
      <c r="C501" s="35" t="s">
        <v>1162</v>
      </c>
      <c r="D501" s="36" t="s">
        <v>6</v>
      </c>
      <c r="E501" s="36" t="s">
        <v>34</v>
      </c>
      <c r="F501" s="37">
        <v>4</v>
      </c>
      <c r="G501" s="38">
        <v>173.63</v>
      </c>
      <c r="H501" s="39">
        <f t="shared" ref="H501:H502" si="210">G501*1.25</f>
        <v>217.03749999999999</v>
      </c>
      <c r="I501" s="39">
        <f t="shared" ref="I501:I502" si="211">F501*G501</f>
        <v>694.52</v>
      </c>
      <c r="J501" s="39">
        <f t="shared" ref="J501:J502" si="212">F501*H501</f>
        <v>868.15</v>
      </c>
    </row>
    <row r="502" spans="1:10" ht="14.25" customHeight="1" x14ac:dyDescent="0.25">
      <c r="A502" s="35" t="s">
        <v>1317</v>
      </c>
      <c r="B502" s="36" t="s">
        <v>1167</v>
      </c>
      <c r="C502" s="35" t="s">
        <v>1168</v>
      </c>
      <c r="D502" s="36" t="s">
        <v>6</v>
      </c>
      <c r="E502" s="36" t="s">
        <v>34</v>
      </c>
      <c r="F502" s="37">
        <v>27</v>
      </c>
      <c r="G502" s="38">
        <v>20.12</v>
      </c>
      <c r="H502" s="39">
        <f t="shared" si="210"/>
        <v>25.150000000000002</v>
      </c>
      <c r="I502" s="39">
        <f t="shared" si="211"/>
        <v>543.24</v>
      </c>
      <c r="J502" s="39">
        <f t="shared" si="212"/>
        <v>679.05000000000007</v>
      </c>
    </row>
    <row r="503" spans="1:10" ht="14.25" customHeight="1" x14ac:dyDescent="0.25">
      <c r="A503" s="40" t="s">
        <v>1318</v>
      </c>
      <c r="B503" s="48" t="s">
        <v>1319</v>
      </c>
      <c r="C503" s="49"/>
      <c r="D503" s="49"/>
      <c r="E503" s="49"/>
      <c r="F503" s="49"/>
      <c r="G503" s="49"/>
      <c r="H503" s="50"/>
      <c r="I503" s="41">
        <f t="shared" ref="I503:J503" si="213">SUM(I504:I506)</f>
        <v>1257.5899999999999</v>
      </c>
      <c r="J503" s="41">
        <f t="shared" si="213"/>
        <v>1571.9875</v>
      </c>
    </row>
    <row r="504" spans="1:10" ht="14.25" customHeight="1" x14ac:dyDescent="0.25">
      <c r="A504" s="35" t="s">
        <v>1320</v>
      </c>
      <c r="B504" s="36" t="s">
        <v>1321</v>
      </c>
      <c r="C504" s="35" t="s">
        <v>1322</v>
      </c>
      <c r="D504" s="36" t="s">
        <v>6</v>
      </c>
      <c r="E504" s="36" t="s">
        <v>34</v>
      </c>
      <c r="F504" s="37">
        <v>19</v>
      </c>
      <c r="G504" s="38">
        <v>45.07</v>
      </c>
      <c r="H504" s="39">
        <f t="shared" ref="H504:H506" si="214">G504*1.25</f>
        <v>56.337499999999999</v>
      </c>
      <c r="I504" s="39">
        <f t="shared" ref="I504:I506" si="215">F504*G504</f>
        <v>856.33</v>
      </c>
      <c r="J504" s="39">
        <f t="shared" ref="J504:J506" si="216">F504*H504</f>
        <v>1070.4124999999999</v>
      </c>
    </row>
    <row r="505" spans="1:10" ht="14.25" customHeight="1" x14ac:dyDescent="0.25">
      <c r="A505" s="35" t="s">
        <v>1323</v>
      </c>
      <c r="B505" s="36" t="s">
        <v>1324</v>
      </c>
      <c r="C505" s="35" t="s">
        <v>1325</v>
      </c>
      <c r="D505" s="36" t="s">
        <v>10</v>
      </c>
      <c r="E505" s="36" t="s">
        <v>34</v>
      </c>
      <c r="F505" s="37">
        <v>8</v>
      </c>
      <c r="G505" s="38">
        <v>26.27</v>
      </c>
      <c r="H505" s="39">
        <f t="shared" si="214"/>
        <v>32.837499999999999</v>
      </c>
      <c r="I505" s="39">
        <f t="shared" si="215"/>
        <v>210.16</v>
      </c>
      <c r="J505" s="39">
        <f t="shared" si="216"/>
        <v>262.7</v>
      </c>
    </row>
    <row r="506" spans="1:10" ht="14.25" customHeight="1" x14ac:dyDescent="0.25">
      <c r="A506" s="35" t="s">
        <v>1326</v>
      </c>
      <c r="B506" s="36" t="s">
        <v>1327</v>
      </c>
      <c r="C506" s="35" t="s">
        <v>1328</v>
      </c>
      <c r="D506" s="36" t="s">
        <v>10</v>
      </c>
      <c r="E506" s="36" t="s">
        <v>34</v>
      </c>
      <c r="F506" s="37">
        <v>10</v>
      </c>
      <c r="G506" s="38">
        <v>19.11</v>
      </c>
      <c r="H506" s="39">
        <f t="shared" si="214"/>
        <v>23.887499999999999</v>
      </c>
      <c r="I506" s="39">
        <f t="shared" si="215"/>
        <v>191.1</v>
      </c>
      <c r="J506" s="39">
        <f t="shared" si="216"/>
        <v>238.875</v>
      </c>
    </row>
    <row r="507" spans="1:10" ht="14.25" customHeight="1" x14ac:dyDescent="0.25">
      <c r="A507" s="40" t="s">
        <v>1329</v>
      </c>
      <c r="B507" s="48" t="s">
        <v>1330</v>
      </c>
      <c r="C507" s="49"/>
      <c r="D507" s="49"/>
      <c r="E507" s="49"/>
      <c r="F507" s="49"/>
      <c r="G507" s="49"/>
      <c r="H507" s="50"/>
      <c r="I507" s="41">
        <f t="shared" ref="I507:J507" si="217">SUM(I508:I513)</f>
        <v>12645.161999999998</v>
      </c>
      <c r="J507" s="41">
        <f t="shared" si="217"/>
        <v>15806.452500000001</v>
      </c>
    </row>
    <row r="508" spans="1:10" ht="14.25" customHeight="1" x14ac:dyDescent="0.25">
      <c r="A508" s="35" t="s">
        <v>1331</v>
      </c>
      <c r="B508" s="36" t="s">
        <v>1332</v>
      </c>
      <c r="C508" s="35" t="s">
        <v>1333</v>
      </c>
      <c r="D508" s="36" t="s">
        <v>10</v>
      </c>
      <c r="E508" s="36" t="s">
        <v>41</v>
      </c>
      <c r="F508" s="37">
        <v>51.65</v>
      </c>
      <c r="G508" s="38">
        <v>147.85</v>
      </c>
      <c r="H508" s="39">
        <f t="shared" ref="H508:H513" si="218">G508*1.25</f>
        <v>184.8125</v>
      </c>
      <c r="I508" s="39">
        <f t="shared" ref="I508:I513" si="219">F508*G508</f>
        <v>7636.4524999999994</v>
      </c>
      <c r="J508" s="39">
        <f t="shared" ref="J508:J513" si="220">F508*H508</f>
        <v>9545.5656249999993</v>
      </c>
    </row>
    <row r="509" spans="1:10" ht="14.25" customHeight="1" x14ac:dyDescent="0.25">
      <c r="A509" s="35" t="s">
        <v>1334</v>
      </c>
      <c r="B509" s="36" t="s">
        <v>1335</v>
      </c>
      <c r="C509" s="35" t="s">
        <v>1336</v>
      </c>
      <c r="D509" s="36" t="s">
        <v>6</v>
      </c>
      <c r="E509" s="36" t="s">
        <v>41</v>
      </c>
      <c r="F509" s="37">
        <v>15.2</v>
      </c>
      <c r="G509" s="38">
        <v>26.01</v>
      </c>
      <c r="H509" s="39">
        <f t="shared" si="218"/>
        <v>32.512500000000003</v>
      </c>
      <c r="I509" s="39">
        <f t="shared" si="219"/>
        <v>395.35200000000003</v>
      </c>
      <c r="J509" s="39">
        <f t="shared" si="220"/>
        <v>494.19</v>
      </c>
    </row>
    <row r="510" spans="1:10" ht="14.25" customHeight="1" x14ac:dyDescent="0.25">
      <c r="A510" s="35" t="s">
        <v>1337</v>
      </c>
      <c r="B510" s="36" t="s">
        <v>1338</v>
      </c>
      <c r="C510" s="35" t="s">
        <v>1339</v>
      </c>
      <c r="D510" s="36" t="s">
        <v>6</v>
      </c>
      <c r="E510" s="36" t="s">
        <v>41</v>
      </c>
      <c r="F510" s="37">
        <v>112.05</v>
      </c>
      <c r="G510" s="38">
        <v>20.59</v>
      </c>
      <c r="H510" s="39">
        <f t="shared" si="218"/>
        <v>25.737500000000001</v>
      </c>
      <c r="I510" s="39">
        <f t="shared" si="219"/>
        <v>2307.1095</v>
      </c>
      <c r="J510" s="39">
        <f t="shared" si="220"/>
        <v>2883.8868750000001</v>
      </c>
    </row>
    <row r="511" spans="1:10" ht="14.25" customHeight="1" x14ac:dyDescent="0.25">
      <c r="A511" s="35" t="s">
        <v>1340</v>
      </c>
      <c r="B511" s="36" t="s">
        <v>1341</v>
      </c>
      <c r="C511" s="35" t="s">
        <v>1342</v>
      </c>
      <c r="D511" s="36" t="s">
        <v>6</v>
      </c>
      <c r="E511" s="36" t="s">
        <v>41</v>
      </c>
      <c r="F511" s="37">
        <v>4.8</v>
      </c>
      <c r="G511" s="38">
        <v>21.24</v>
      </c>
      <c r="H511" s="39">
        <f t="shared" si="218"/>
        <v>26.549999999999997</v>
      </c>
      <c r="I511" s="39">
        <f t="shared" si="219"/>
        <v>101.95199999999998</v>
      </c>
      <c r="J511" s="39">
        <f t="shared" si="220"/>
        <v>127.43999999999998</v>
      </c>
    </row>
    <row r="512" spans="1:10" ht="14.25" customHeight="1" x14ac:dyDescent="0.25">
      <c r="A512" s="35" t="s">
        <v>1343</v>
      </c>
      <c r="B512" s="36" t="s">
        <v>1344</v>
      </c>
      <c r="C512" s="35" t="s">
        <v>1345</v>
      </c>
      <c r="D512" s="36" t="s">
        <v>10</v>
      </c>
      <c r="E512" s="36" t="s">
        <v>16</v>
      </c>
      <c r="F512" s="37">
        <v>4</v>
      </c>
      <c r="G512" s="38">
        <v>17.29</v>
      </c>
      <c r="H512" s="39">
        <f t="shared" si="218"/>
        <v>21.612499999999997</v>
      </c>
      <c r="I512" s="39">
        <f t="shared" si="219"/>
        <v>69.16</v>
      </c>
      <c r="J512" s="39">
        <f t="shared" si="220"/>
        <v>86.449999999999989</v>
      </c>
    </row>
    <row r="513" spans="1:10" ht="14.25" customHeight="1" x14ac:dyDescent="0.25">
      <c r="A513" s="35" t="s">
        <v>1346</v>
      </c>
      <c r="B513" s="36" t="s">
        <v>1347</v>
      </c>
      <c r="C513" s="35" t="s">
        <v>1348</v>
      </c>
      <c r="D513" s="36" t="s">
        <v>10</v>
      </c>
      <c r="E513" s="36" t="s">
        <v>41</v>
      </c>
      <c r="F513" s="37">
        <v>55.2</v>
      </c>
      <c r="G513" s="38">
        <v>38.68</v>
      </c>
      <c r="H513" s="39">
        <f t="shared" si="218"/>
        <v>48.35</v>
      </c>
      <c r="I513" s="39">
        <f t="shared" si="219"/>
        <v>2135.136</v>
      </c>
      <c r="J513" s="39">
        <f t="shared" si="220"/>
        <v>2668.92</v>
      </c>
    </row>
    <row r="514" spans="1:10" ht="14.25" customHeight="1" x14ac:dyDescent="0.25">
      <c r="A514" s="40" t="s">
        <v>1349</v>
      </c>
      <c r="B514" s="48" t="s">
        <v>1350</v>
      </c>
      <c r="C514" s="49"/>
      <c r="D514" s="49"/>
      <c r="E514" s="49"/>
      <c r="F514" s="49"/>
      <c r="G514" s="49"/>
      <c r="H514" s="50"/>
      <c r="I514" s="41">
        <f t="shared" ref="I514:J514" si="221">SUM(I515:I516)</f>
        <v>5176.26</v>
      </c>
      <c r="J514" s="41">
        <f t="shared" si="221"/>
        <v>6470.3249999999989</v>
      </c>
    </row>
    <row r="515" spans="1:10" ht="14.25" customHeight="1" x14ac:dyDescent="0.25">
      <c r="A515" s="35" t="s">
        <v>1351</v>
      </c>
      <c r="B515" s="36" t="s">
        <v>1352</v>
      </c>
      <c r="C515" s="35" t="s">
        <v>1353</v>
      </c>
      <c r="D515" s="36" t="s">
        <v>6</v>
      </c>
      <c r="E515" s="36" t="s">
        <v>41</v>
      </c>
      <c r="F515" s="37">
        <v>579</v>
      </c>
      <c r="G515" s="38">
        <v>7.81</v>
      </c>
      <c r="H515" s="39">
        <f t="shared" ref="H515:H516" si="222">G515*1.25</f>
        <v>9.7624999999999993</v>
      </c>
      <c r="I515" s="39">
        <f t="shared" ref="I515:I516" si="223">F515*G515</f>
        <v>4521.99</v>
      </c>
      <c r="J515" s="39">
        <f t="shared" ref="J515:J516" si="224">F515*H515</f>
        <v>5652.4874999999993</v>
      </c>
    </row>
    <row r="516" spans="1:10" ht="14.25" customHeight="1" x14ac:dyDescent="0.25">
      <c r="A516" s="35" t="s">
        <v>1354</v>
      </c>
      <c r="B516" s="36" t="s">
        <v>1355</v>
      </c>
      <c r="C516" s="35" t="s">
        <v>1356</v>
      </c>
      <c r="D516" s="36" t="s">
        <v>6</v>
      </c>
      <c r="E516" s="36" t="s">
        <v>41</v>
      </c>
      <c r="F516" s="37">
        <v>113</v>
      </c>
      <c r="G516" s="38">
        <v>5.79</v>
      </c>
      <c r="H516" s="39">
        <f t="shared" si="222"/>
        <v>7.2374999999999998</v>
      </c>
      <c r="I516" s="39">
        <f t="shared" si="223"/>
        <v>654.27</v>
      </c>
      <c r="J516" s="39">
        <f t="shared" si="224"/>
        <v>817.83749999999998</v>
      </c>
    </row>
    <row r="517" spans="1:10" ht="14.25" customHeight="1" x14ac:dyDescent="0.25">
      <c r="A517" s="33" t="s">
        <v>1357</v>
      </c>
      <c r="B517" s="51" t="s">
        <v>1358</v>
      </c>
      <c r="C517" s="49"/>
      <c r="D517" s="49"/>
      <c r="E517" s="49"/>
      <c r="F517" s="49"/>
      <c r="G517" s="49"/>
      <c r="H517" s="50"/>
      <c r="I517" s="34">
        <f t="shared" ref="I517:J517" si="225">SUM(I518:I519)</f>
        <v>9432.44</v>
      </c>
      <c r="J517" s="34">
        <f t="shared" si="225"/>
        <v>11790.55</v>
      </c>
    </row>
    <row r="518" spans="1:10" ht="14.25" customHeight="1" x14ac:dyDescent="0.25">
      <c r="A518" s="35" t="s">
        <v>1359</v>
      </c>
      <c r="B518" s="36" t="s">
        <v>1360</v>
      </c>
      <c r="C518" s="35" t="s">
        <v>1361</v>
      </c>
      <c r="D518" s="36" t="s">
        <v>10</v>
      </c>
      <c r="E518" s="36" t="s">
        <v>41</v>
      </c>
      <c r="F518" s="37">
        <v>4</v>
      </c>
      <c r="G518" s="38">
        <v>125.38</v>
      </c>
      <c r="H518" s="39">
        <f t="shared" ref="H518:H519" si="226">G518*1.25</f>
        <v>156.72499999999999</v>
      </c>
      <c r="I518" s="39">
        <f t="shared" ref="I518:I519" si="227">F518*G518</f>
        <v>501.52</v>
      </c>
      <c r="J518" s="39">
        <f t="shared" ref="J518:J519" si="228">F518*H518</f>
        <v>626.9</v>
      </c>
    </row>
    <row r="519" spans="1:10" ht="14.25" customHeight="1" x14ac:dyDescent="0.25">
      <c r="A519" s="35" t="s">
        <v>1362</v>
      </c>
      <c r="B519" s="36" t="s">
        <v>1363</v>
      </c>
      <c r="C519" s="35" t="s">
        <v>1364</v>
      </c>
      <c r="D519" s="36" t="s">
        <v>10</v>
      </c>
      <c r="E519" s="36" t="s">
        <v>34</v>
      </c>
      <c r="F519" s="37">
        <v>1</v>
      </c>
      <c r="G519" s="38">
        <v>8930.92</v>
      </c>
      <c r="H519" s="39">
        <f t="shared" si="226"/>
        <v>11163.65</v>
      </c>
      <c r="I519" s="39">
        <f t="shared" si="227"/>
        <v>8930.92</v>
      </c>
      <c r="J519" s="39">
        <f t="shared" si="228"/>
        <v>11163.65</v>
      </c>
    </row>
    <row r="520" spans="1:10" ht="14.25" customHeight="1" x14ac:dyDescent="0.25">
      <c r="A520" s="33" t="s">
        <v>1365</v>
      </c>
      <c r="B520" s="51" t="s">
        <v>1366</v>
      </c>
      <c r="C520" s="49"/>
      <c r="D520" s="49"/>
      <c r="E520" s="49"/>
      <c r="F520" s="49"/>
      <c r="G520" s="49"/>
      <c r="H520" s="50"/>
      <c r="I520" s="34">
        <f t="shared" ref="I520:J520" si="229">SUM(I521:I535)</f>
        <v>44833.4162</v>
      </c>
      <c r="J520" s="34">
        <f t="shared" si="229"/>
        <v>56041.770250000001</v>
      </c>
    </row>
    <row r="521" spans="1:10" ht="14.25" customHeight="1" x14ac:dyDescent="0.25">
      <c r="A521" s="35" t="s">
        <v>1367</v>
      </c>
      <c r="B521" s="36" t="s">
        <v>1368</v>
      </c>
      <c r="C521" s="35" t="s">
        <v>1369</v>
      </c>
      <c r="D521" s="36" t="s">
        <v>6</v>
      </c>
      <c r="E521" s="36" t="s">
        <v>34</v>
      </c>
      <c r="F521" s="37">
        <v>1</v>
      </c>
      <c r="G521" s="38">
        <v>128.61000000000001</v>
      </c>
      <c r="H521" s="39">
        <f t="shared" ref="H521:H535" si="230">G521*1.25</f>
        <v>160.76250000000002</v>
      </c>
      <c r="I521" s="39">
        <f t="shared" ref="I521:I535" si="231">F521*G521</f>
        <v>128.61000000000001</v>
      </c>
      <c r="J521" s="39">
        <f t="shared" ref="J521:J535" si="232">F521*H521</f>
        <v>160.76250000000002</v>
      </c>
    </row>
    <row r="522" spans="1:10" ht="14.25" customHeight="1" x14ac:dyDescent="0.25">
      <c r="A522" s="35" t="s">
        <v>1370</v>
      </c>
      <c r="B522" s="36" t="s">
        <v>1371</v>
      </c>
      <c r="C522" s="35" t="s">
        <v>1372</v>
      </c>
      <c r="D522" s="36" t="s">
        <v>6</v>
      </c>
      <c r="E522" s="36" t="s">
        <v>94</v>
      </c>
      <c r="F522" s="37">
        <v>45</v>
      </c>
      <c r="G522" s="38">
        <v>12.23</v>
      </c>
      <c r="H522" s="39">
        <f t="shared" si="230"/>
        <v>15.287500000000001</v>
      </c>
      <c r="I522" s="39">
        <f t="shared" si="231"/>
        <v>550.35</v>
      </c>
      <c r="J522" s="39">
        <f t="shared" si="232"/>
        <v>687.93750000000011</v>
      </c>
    </row>
    <row r="523" spans="1:10" ht="14.25" customHeight="1" x14ac:dyDescent="0.25">
      <c r="A523" s="35" t="s">
        <v>1373</v>
      </c>
      <c r="B523" s="36" t="s">
        <v>1374</v>
      </c>
      <c r="C523" s="35" t="s">
        <v>1375</v>
      </c>
      <c r="D523" s="36" t="s">
        <v>6</v>
      </c>
      <c r="E523" s="36" t="s">
        <v>34</v>
      </c>
      <c r="F523" s="37">
        <v>11</v>
      </c>
      <c r="G523" s="38">
        <v>30.5</v>
      </c>
      <c r="H523" s="39">
        <f t="shared" si="230"/>
        <v>38.125</v>
      </c>
      <c r="I523" s="39">
        <f t="shared" si="231"/>
        <v>335.5</v>
      </c>
      <c r="J523" s="39">
        <f t="shared" si="232"/>
        <v>419.375</v>
      </c>
    </row>
    <row r="524" spans="1:10" ht="14.25" customHeight="1" x14ac:dyDescent="0.25">
      <c r="A524" s="35" t="s">
        <v>1376</v>
      </c>
      <c r="B524" s="36" t="s">
        <v>1377</v>
      </c>
      <c r="C524" s="35" t="s">
        <v>1378</v>
      </c>
      <c r="D524" s="36" t="s">
        <v>6</v>
      </c>
      <c r="E524" s="36" t="s">
        <v>34</v>
      </c>
      <c r="F524" s="37">
        <v>4</v>
      </c>
      <c r="G524" s="38">
        <v>30.3</v>
      </c>
      <c r="H524" s="39">
        <f t="shared" si="230"/>
        <v>37.875</v>
      </c>
      <c r="I524" s="39">
        <f t="shared" si="231"/>
        <v>121.2</v>
      </c>
      <c r="J524" s="39">
        <f t="shared" si="232"/>
        <v>151.5</v>
      </c>
    </row>
    <row r="525" spans="1:10" ht="14.25" customHeight="1" x14ac:dyDescent="0.25">
      <c r="A525" s="35" t="s">
        <v>1379</v>
      </c>
      <c r="B525" s="36" t="s">
        <v>1380</v>
      </c>
      <c r="C525" s="35" t="s">
        <v>1381</v>
      </c>
      <c r="D525" s="36" t="s">
        <v>10</v>
      </c>
      <c r="E525" s="36" t="s">
        <v>34</v>
      </c>
      <c r="F525" s="37">
        <v>1</v>
      </c>
      <c r="G525" s="38">
        <v>339.29</v>
      </c>
      <c r="H525" s="39">
        <f t="shared" si="230"/>
        <v>424.11250000000001</v>
      </c>
      <c r="I525" s="39">
        <f t="shared" si="231"/>
        <v>339.29</v>
      </c>
      <c r="J525" s="39">
        <f t="shared" si="232"/>
        <v>424.11250000000001</v>
      </c>
    </row>
    <row r="526" spans="1:10" ht="14.25" customHeight="1" x14ac:dyDescent="0.25">
      <c r="A526" s="35" t="s">
        <v>1382</v>
      </c>
      <c r="B526" s="36" t="s">
        <v>1383</v>
      </c>
      <c r="C526" s="35" t="s">
        <v>1384</v>
      </c>
      <c r="D526" s="36" t="s">
        <v>6</v>
      </c>
      <c r="E526" s="36" t="s">
        <v>34</v>
      </c>
      <c r="F526" s="37">
        <v>33</v>
      </c>
      <c r="G526" s="38">
        <v>27.14</v>
      </c>
      <c r="H526" s="39">
        <f t="shared" si="230"/>
        <v>33.924999999999997</v>
      </c>
      <c r="I526" s="39">
        <f t="shared" si="231"/>
        <v>895.62</v>
      </c>
      <c r="J526" s="39">
        <f t="shared" si="232"/>
        <v>1119.5249999999999</v>
      </c>
    </row>
    <row r="527" spans="1:10" ht="14.25" customHeight="1" x14ac:dyDescent="0.25">
      <c r="A527" s="35" t="s">
        <v>1385</v>
      </c>
      <c r="B527" s="36" t="s">
        <v>1386</v>
      </c>
      <c r="C527" s="35" t="s">
        <v>1387</v>
      </c>
      <c r="D527" s="36" t="s">
        <v>10</v>
      </c>
      <c r="E527" s="36" t="s">
        <v>34</v>
      </c>
      <c r="F527" s="37">
        <v>1</v>
      </c>
      <c r="G527" s="38">
        <v>312.17</v>
      </c>
      <c r="H527" s="39">
        <f t="shared" si="230"/>
        <v>390.21250000000003</v>
      </c>
      <c r="I527" s="39">
        <f t="shared" si="231"/>
        <v>312.17</v>
      </c>
      <c r="J527" s="39">
        <f t="shared" si="232"/>
        <v>390.21250000000003</v>
      </c>
    </row>
    <row r="528" spans="1:10" ht="14.25" customHeight="1" x14ac:dyDescent="0.25">
      <c r="A528" s="35" t="s">
        <v>1388</v>
      </c>
      <c r="B528" s="36" t="s">
        <v>1389</v>
      </c>
      <c r="C528" s="35" t="s">
        <v>1390</v>
      </c>
      <c r="D528" s="36" t="s">
        <v>6</v>
      </c>
      <c r="E528" s="36" t="s">
        <v>61</v>
      </c>
      <c r="F528" s="37">
        <v>26.18</v>
      </c>
      <c r="G528" s="38">
        <v>89.55</v>
      </c>
      <c r="H528" s="39">
        <f t="shared" si="230"/>
        <v>111.9375</v>
      </c>
      <c r="I528" s="39">
        <f t="shared" si="231"/>
        <v>2344.4189999999999</v>
      </c>
      <c r="J528" s="39">
        <f t="shared" si="232"/>
        <v>2930.5237499999998</v>
      </c>
    </row>
    <row r="529" spans="1:13" ht="14.25" customHeight="1" x14ac:dyDescent="0.25">
      <c r="A529" s="35" t="s">
        <v>1391</v>
      </c>
      <c r="B529" s="36" t="s">
        <v>1392</v>
      </c>
      <c r="C529" s="35" t="s">
        <v>1393</v>
      </c>
      <c r="D529" s="36" t="s">
        <v>6</v>
      </c>
      <c r="E529" s="36" t="s">
        <v>61</v>
      </c>
      <c r="F529" s="37">
        <v>26.18</v>
      </c>
      <c r="G529" s="38">
        <v>28.29</v>
      </c>
      <c r="H529" s="39">
        <f t="shared" si="230"/>
        <v>35.362499999999997</v>
      </c>
      <c r="I529" s="39">
        <f t="shared" si="231"/>
        <v>740.63220000000001</v>
      </c>
      <c r="J529" s="39">
        <f t="shared" si="232"/>
        <v>925.7902499999999</v>
      </c>
    </row>
    <row r="530" spans="1:13" ht="14.25" customHeight="1" x14ac:dyDescent="0.25">
      <c r="A530" s="35" t="s">
        <v>1394</v>
      </c>
      <c r="B530" s="36" t="s">
        <v>1395</v>
      </c>
      <c r="C530" s="35" t="s">
        <v>1396</v>
      </c>
      <c r="D530" s="36" t="s">
        <v>6</v>
      </c>
      <c r="E530" s="36" t="s">
        <v>34</v>
      </c>
      <c r="F530" s="37">
        <v>11</v>
      </c>
      <c r="G530" s="38">
        <v>116.95</v>
      </c>
      <c r="H530" s="39">
        <f t="shared" si="230"/>
        <v>146.1875</v>
      </c>
      <c r="I530" s="39">
        <f t="shared" si="231"/>
        <v>1286.45</v>
      </c>
      <c r="J530" s="39">
        <f t="shared" si="232"/>
        <v>1608.0625</v>
      </c>
    </row>
    <row r="531" spans="1:13" ht="14.25" customHeight="1" x14ac:dyDescent="0.25">
      <c r="A531" s="35" t="s">
        <v>1397</v>
      </c>
      <c r="B531" s="36" t="s">
        <v>1398</v>
      </c>
      <c r="C531" s="35" t="s">
        <v>1399</v>
      </c>
      <c r="D531" s="36" t="s">
        <v>6</v>
      </c>
      <c r="E531" s="36" t="s">
        <v>41</v>
      </c>
      <c r="F531" s="37">
        <v>287</v>
      </c>
      <c r="G531" s="38">
        <v>71.97</v>
      </c>
      <c r="H531" s="39">
        <f t="shared" si="230"/>
        <v>89.962500000000006</v>
      </c>
      <c r="I531" s="39">
        <f t="shared" si="231"/>
        <v>20655.39</v>
      </c>
      <c r="J531" s="39">
        <f t="shared" si="232"/>
        <v>25819.237500000003</v>
      </c>
    </row>
    <row r="532" spans="1:13" ht="14.25" customHeight="1" x14ac:dyDescent="0.25">
      <c r="A532" s="35" t="s">
        <v>1400</v>
      </c>
      <c r="B532" s="36" t="s">
        <v>1401</v>
      </c>
      <c r="C532" s="35" t="s">
        <v>1402</v>
      </c>
      <c r="D532" s="36" t="s">
        <v>6</v>
      </c>
      <c r="E532" s="36" t="s">
        <v>41</v>
      </c>
      <c r="F532" s="37">
        <v>174.5</v>
      </c>
      <c r="G532" s="38">
        <v>58.43</v>
      </c>
      <c r="H532" s="39">
        <f t="shared" si="230"/>
        <v>73.037499999999994</v>
      </c>
      <c r="I532" s="39">
        <f t="shared" si="231"/>
        <v>10196.035</v>
      </c>
      <c r="J532" s="39">
        <f t="shared" si="232"/>
        <v>12745.043749999999</v>
      </c>
    </row>
    <row r="533" spans="1:13" ht="14.25" customHeight="1" x14ac:dyDescent="0.25">
      <c r="A533" s="35" t="s">
        <v>1403</v>
      </c>
      <c r="B533" s="36" t="s">
        <v>1404</v>
      </c>
      <c r="C533" s="35" t="s">
        <v>1405</v>
      </c>
      <c r="D533" s="36" t="s">
        <v>6</v>
      </c>
      <c r="E533" s="36" t="s">
        <v>34</v>
      </c>
      <c r="F533" s="37">
        <v>11</v>
      </c>
      <c r="G533" s="38">
        <v>49.8</v>
      </c>
      <c r="H533" s="39">
        <f t="shared" si="230"/>
        <v>62.25</v>
      </c>
      <c r="I533" s="39">
        <f t="shared" si="231"/>
        <v>547.79999999999995</v>
      </c>
      <c r="J533" s="39">
        <f t="shared" si="232"/>
        <v>684.75</v>
      </c>
    </row>
    <row r="534" spans="1:13" ht="14.25" customHeight="1" x14ac:dyDescent="0.25">
      <c r="A534" s="35" t="s">
        <v>1406</v>
      </c>
      <c r="B534" s="36" t="s">
        <v>1327</v>
      </c>
      <c r="C534" s="35" t="s">
        <v>1328</v>
      </c>
      <c r="D534" s="36" t="s">
        <v>10</v>
      </c>
      <c r="E534" s="36" t="s">
        <v>34</v>
      </c>
      <c r="F534" s="37">
        <v>251</v>
      </c>
      <c r="G534" s="38">
        <v>19.11</v>
      </c>
      <c r="H534" s="39">
        <f t="shared" si="230"/>
        <v>23.887499999999999</v>
      </c>
      <c r="I534" s="39">
        <f t="shared" si="231"/>
        <v>4796.6099999999997</v>
      </c>
      <c r="J534" s="39">
        <f t="shared" si="232"/>
        <v>5995.7624999999998</v>
      </c>
    </row>
    <row r="535" spans="1:13" ht="14.25" customHeight="1" x14ac:dyDescent="0.25">
      <c r="A535" s="35" t="s">
        <v>1407</v>
      </c>
      <c r="B535" s="36" t="s">
        <v>1408</v>
      </c>
      <c r="C535" s="35" t="s">
        <v>1409</v>
      </c>
      <c r="D535" s="36" t="s">
        <v>10</v>
      </c>
      <c r="E535" s="36" t="s">
        <v>34</v>
      </c>
      <c r="F535" s="37">
        <v>22</v>
      </c>
      <c r="G535" s="38">
        <v>71.97</v>
      </c>
      <c r="H535" s="39">
        <f t="shared" si="230"/>
        <v>89.962500000000006</v>
      </c>
      <c r="I535" s="39">
        <f t="shared" si="231"/>
        <v>1583.34</v>
      </c>
      <c r="J535" s="39">
        <f t="shared" si="232"/>
        <v>1979.1750000000002</v>
      </c>
    </row>
    <row r="536" spans="1:13" ht="14.25" customHeight="1" x14ac:dyDescent="0.25">
      <c r="A536" s="33" t="s">
        <v>1410</v>
      </c>
      <c r="B536" s="51" t="s">
        <v>1411</v>
      </c>
      <c r="C536" s="49"/>
      <c r="D536" s="49"/>
      <c r="E536" s="49"/>
      <c r="F536" s="49"/>
      <c r="G536" s="49"/>
      <c r="H536" s="50"/>
      <c r="I536" s="34">
        <f t="shared" ref="I536:J536" si="233">SUM(I537:I545)</f>
        <v>89365.176499999987</v>
      </c>
      <c r="J536" s="34">
        <f t="shared" si="233"/>
        <v>111706.47062499999</v>
      </c>
    </row>
    <row r="537" spans="1:13" ht="14.25" customHeight="1" x14ac:dyDescent="0.25">
      <c r="A537" s="35" t="s">
        <v>1412</v>
      </c>
      <c r="B537" s="36" t="s">
        <v>1413</v>
      </c>
      <c r="C537" s="35" t="s">
        <v>1414</v>
      </c>
      <c r="D537" s="36" t="s">
        <v>10</v>
      </c>
      <c r="E537" s="36" t="s">
        <v>34</v>
      </c>
      <c r="F537" s="37">
        <v>1</v>
      </c>
      <c r="G537" s="38">
        <v>23650.71</v>
      </c>
      <c r="H537" s="39">
        <f t="shared" ref="H537:H545" si="234">G537*1.25</f>
        <v>29563.387499999997</v>
      </c>
      <c r="I537" s="39">
        <f t="shared" ref="I537:I545" si="235">F537*G537</f>
        <v>23650.71</v>
      </c>
      <c r="J537" s="39">
        <f t="shared" ref="J537:J545" si="236">F537*H537</f>
        <v>29563.387499999997</v>
      </c>
    </row>
    <row r="538" spans="1:13" ht="14.25" customHeight="1" x14ac:dyDescent="0.25">
      <c r="A538" s="35" t="s">
        <v>1415</v>
      </c>
      <c r="B538" s="36" t="s">
        <v>1416</v>
      </c>
      <c r="C538" s="35" t="s">
        <v>1417</v>
      </c>
      <c r="D538" s="36" t="s">
        <v>10</v>
      </c>
      <c r="E538" s="36" t="s">
        <v>27</v>
      </c>
      <c r="F538" s="37">
        <v>42.96</v>
      </c>
      <c r="G538" s="38">
        <v>550</v>
      </c>
      <c r="H538" s="39">
        <f t="shared" si="234"/>
        <v>687.5</v>
      </c>
      <c r="I538" s="39">
        <f t="shared" si="235"/>
        <v>23628</v>
      </c>
      <c r="J538" s="39">
        <f t="shared" si="236"/>
        <v>29535</v>
      </c>
    </row>
    <row r="539" spans="1:13" ht="14.25" customHeight="1" x14ac:dyDescent="0.25">
      <c r="A539" s="35" t="s">
        <v>1418</v>
      </c>
      <c r="B539" s="36" t="s">
        <v>1419</v>
      </c>
      <c r="C539" s="35" t="s">
        <v>1420</v>
      </c>
      <c r="D539" s="36" t="s">
        <v>10</v>
      </c>
      <c r="E539" s="36" t="s">
        <v>27</v>
      </c>
      <c r="F539" s="37">
        <v>26.89</v>
      </c>
      <c r="G539" s="38">
        <v>490.63</v>
      </c>
      <c r="H539" s="39">
        <f t="shared" si="234"/>
        <v>613.28750000000002</v>
      </c>
      <c r="I539" s="39">
        <f t="shared" si="235"/>
        <v>13193.0407</v>
      </c>
      <c r="J539" s="39">
        <f t="shared" si="236"/>
        <v>16491.300875000001</v>
      </c>
    </row>
    <row r="540" spans="1:13" ht="14.25" customHeight="1" x14ac:dyDescent="0.25">
      <c r="A540" s="35" t="s">
        <v>1421</v>
      </c>
      <c r="B540" s="36" t="s">
        <v>1422</v>
      </c>
      <c r="C540" s="35" t="s">
        <v>1423</v>
      </c>
      <c r="D540" s="36" t="s">
        <v>10</v>
      </c>
      <c r="E540" s="36" t="s">
        <v>27</v>
      </c>
      <c r="F540" s="37">
        <v>30.15</v>
      </c>
      <c r="G540" s="38">
        <v>257.70999999999998</v>
      </c>
      <c r="H540" s="39">
        <f t="shared" si="234"/>
        <v>322.13749999999999</v>
      </c>
      <c r="I540" s="39">
        <f t="shared" si="235"/>
        <v>7769.9564999999993</v>
      </c>
      <c r="J540" s="39">
        <f t="shared" si="236"/>
        <v>9712.4456249999985</v>
      </c>
    </row>
    <row r="541" spans="1:13" ht="14.25" customHeight="1" x14ac:dyDescent="0.25">
      <c r="A541" s="35" t="s">
        <v>1424</v>
      </c>
      <c r="B541" s="36" t="s">
        <v>1425</v>
      </c>
      <c r="C541" s="35" t="s">
        <v>1426</v>
      </c>
      <c r="D541" s="36" t="s">
        <v>6</v>
      </c>
      <c r="E541" s="36" t="s">
        <v>41</v>
      </c>
      <c r="F541" s="37">
        <v>79.650000000000006</v>
      </c>
      <c r="G541" s="38">
        <v>116.97</v>
      </c>
      <c r="H541" s="39">
        <f t="shared" si="234"/>
        <v>146.21250000000001</v>
      </c>
      <c r="I541" s="39">
        <f t="shared" si="235"/>
        <v>9316.6605</v>
      </c>
      <c r="J541" s="39">
        <f t="shared" si="236"/>
        <v>11645.825625000001</v>
      </c>
      <c r="M541" s="43"/>
    </row>
    <row r="542" spans="1:13" ht="14.25" customHeight="1" x14ac:dyDescent="0.25">
      <c r="A542" s="35" t="s">
        <v>1427</v>
      </c>
      <c r="B542" s="36" t="s">
        <v>1428</v>
      </c>
      <c r="C542" s="35" t="s">
        <v>1429</v>
      </c>
      <c r="D542" s="36" t="s">
        <v>6</v>
      </c>
      <c r="E542" s="36" t="s">
        <v>34</v>
      </c>
      <c r="F542" s="37">
        <v>148</v>
      </c>
      <c r="G542" s="38">
        <v>35.93</v>
      </c>
      <c r="H542" s="39">
        <f t="shared" si="234"/>
        <v>44.912500000000001</v>
      </c>
      <c r="I542" s="39">
        <f t="shared" si="235"/>
        <v>5317.64</v>
      </c>
      <c r="J542" s="39">
        <f t="shared" si="236"/>
        <v>6647.05</v>
      </c>
    </row>
    <row r="543" spans="1:13" ht="14.25" customHeight="1" x14ac:dyDescent="0.25">
      <c r="A543" s="35" t="s">
        <v>1430</v>
      </c>
      <c r="B543" s="36" t="s">
        <v>1431</v>
      </c>
      <c r="C543" s="35" t="s">
        <v>1432</v>
      </c>
      <c r="D543" s="36" t="s">
        <v>6</v>
      </c>
      <c r="E543" s="36" t="s">
        <v>41</v>
      </c>
      <c r="F543" s="37">
        <v>4.12</v>
      </c>
      <c r="G543" s="38">
        <v>210.07</v>
      </c>
      <c r="H543" s="39">
        <f t="shared" si="234"/>
        <v>262.58749999999998</v>
      </c>
      <c r="I543" s="39">
        <f t="shared" si="235"/>
        <v>865.48839999999996</v>
      </c>
      <c r="J543" s="39">
        <f t="shared" si="236"/>
        <v>1081.8605</v>
      </c>
    </row>
    <row r="544" spans="1:13" ht="14.25" customHeight="1" x14ac:dyDescent="0.25">
      <c r="A544" s="35" t="s">
        <v>1433</v>
      </c>
      <c r="B544" s="36" t="s">
        <v>1434</v>
      </c>
      <c r="C544" s="35" t="s">
        <v>1435</v>
      </c>
      <c r="D544" s="36" t="s">
        <v>10</v>
      </c>
      <c r="E544" s="36" t="s">
        <v>27</v>
      </c>
      <c r="F544" s="37">
        <v>9.32</v>
      </c>
      <c r="G544" s="38">
        <v>599.47</v>
      </c>
      <c r="H544" s="39">
        <f t="shared" si="234"/>
        <v>749.33750000000009</v>
      </c>
      <c r="I544" s="39">
        <f t="shared" si="235"/>
        <v>5587.0604000000003</v>
      </c>
      <c r="J544" s="39">
        <f t="shared" si="236"/>
        <v>6983.8255000000008</v>
      </c>
    </row>
    <row r="545" spans="1:10" ht="14.25" customHeight="1" x14ac:dyDescent="0.25">
      <c r="A545" s="35" t="s">
        <v>1436</v>
      </c>
      <c r="B545" s="36" t="s">
        <v>1437</v>
      </c>
      <c r="C545" s="35" t="s">
        <v>1438</v>
      </c>
      <c r="D545" s="36" t="s">
        <v>10</v>
      </c>
      <c r="E545" s="36" t="s">
        <v>41</v>
      </c>
      <c r="F545" s="37">
        <v>2</v>
      </c>
      <c r="G545" s="38">
        <v>18.309999999999999</v>
      </c>
      <c r="H545" s="39">
        <f t="shared" si="234"/>
        <v>22.887499999999999</v>
      </c>
      <c r="I545" s="39">
        <f t="shared" si="235"/>
        <v>36.619999999999997</v>
      </c>
      <c r="J545" s="39">
        <f t="shared" si="236"/>
        <v>45.774999999999999</v>
      </c>
    </row>
    <row r="546" spans="1:10" ht="14.25" customHeight="1" x14ac:dyDescent="0.25">
      <c r="A546" s="33" t="s">
        <v>1439</v>
      </c>
      <c r="B546" s="51" t="s">
        <v>1440</v>
      </c>
      <c r="C546" s="49"/>
      <c r="D546" s="49"/>
      <c r="E546" s="49"/>
      <c r="F546" s="49"/>
      <c r="G546" s="49"/>
      <c r="H546" s="50"/>
      <c r="I546" s="34">
        <f t="shared" ref="I546:J546" si="237">SUM(I547:I548)</f>
        <v>2957.4992000000002</v>
      </c>
      <c r="J546" s="34">
        <f t="shared" si="237"/>
        <v>3696.8739999999998</v>
      </c>
    </row>
    <row r="547" spans="1:10" ht="14.25" customHeight="1" x14ac:dyDescent="0.25">
      <c r="A547" s="35" t="s">
        <v>1441</v>
      </c>
      <c r="B547" s="36" t="s">
        <v>1442</v>
      </c>
      <c r="C547" s="35" t="s">
        <v>1443</v>
      </c>
      <c r="D547" s="36" t="s">
        <v>6</v>
      </c>
      <c r="E547" s="36" t="s">
        <v>27</v>
      </c>
      <c r="F547" s="37">
        <v>891.68</v>
      </c>
      <c r="G547" s="38">
        <v>2.19</v>
      </c>
      <c r="H547" s="39">
        <f t="shared" ref="H547:H548" si="238">G547*1.25</f>
        <v>2.7374999999999998</v>
      </c>
      <c r="I547" s="39">
        <f t="shared" ref="I547:I548" si="239">F547*G547</f>
        <v>1952.7791999999999</v>
      </c>
      <c r="J547" s="39">
        <f t="shared" ref="J547:J548" si="240">F547*H547</f>
        <v>2440.9739999999997</v>
      </c>
    </row>
    <row r="548" spans="1:10" ht="14.25" customHeight="1" x14ac:dyDescent="0.25">
      <c r="A548" s="35" t="s">
        <v>1444</v>
      </c>
      <c r="B548" s="36" t="s">
        <v>25</v>
      </c>
      <c r="C548" s="35" t="s">
        <v>26</v>
      </c>
      <c r="D548" s="36" t="s">
        <v>6</v>
      </c>
      <c r="E548" s="36" t="s">
        <v>27</v>
      </c>
      <c r="F548" s="37">
        <v>2</v>
      </c>
      <c r="G548" s="38">
        <v>502.36</v>
      </c>
      <c r="H548" s="39">
        <f t="shared" si="238"/>
        <v>627.95000000000005</v>
      </c>
      <c r="I548" s="39">
        <f t="shared" si="239"/>
        <v>1004.72</v>
      </c>
      <c r="J548" s="39">
        <f t="shared" si="240"/>
        <v>1255.9000000000001</v>
      </c>
    </row>
    <row r="549" spans="1:10" ht="14.25" customHeight="1" x14ac:dyDescent="0.25">
      <c r="A549" s="31"/>
      <c r="B549" s="31"/>
      <c r="C549" s="31"/>
      <c r="D549" s="31"/>
      <c r="E549" s="31"/>
      <c r="F549" s="52" t="s">
        <v>1445</v>
      </c>
      <c r="G549" s="53"/>
      <c r="H549" s="53"/>
      <c r="I549" s="44">
        <f>I13+I22+I37+I77+I117+I132+I177+I184+I187+I204+I226+I243+I296+I307+I342+I377+I391+I418+I479+I491+I517+I520+I536+I546</f>
        <v>2468980.6117000002</v>
      </c>
      <c r="J549" s="45"/>
    </row>
    <row r="550" spans="1:10" ht="14.25" customHeight="1" x14ac:dyDescent="0.25">
      <c r="A550" s="31"/>
      <c r="B550" s="31"/>
      <c r="C550" s="31"/>
      <c r="D550" s="31"/>
      <c r="E550" s="31"/>
      <c r="F550" s="52" t="s">
        <v>1446</v>
      </c>
      <c r="G550" s="53"/>
      <c r="H550" s="53"/>
      <c r="I550" s="46"/>
      <c r="J550" s="44">
        <f>J13+J22+J37+J77+J117+J132+J177+J184+J187+J204+J226+J243+J296+J307+J342+J377+J391+J418+J479+J491+J517+J520+J536+J546</f>
        <v>3086225.7563750003</v>
      </c>
    </row>
    <row r="551" spans="1:10" ht="293.25" customHeight="1" x14ac:dyDescent="0.25">
      <c r="A551" s="54" t="s">
        <v>1447</v>
      </c>
      <c r="B551" s="55"/>
      <c r="C551" s="55"/>
      <c r="D551" s="55"/>
      <c r="E551" s="55"/>
      <c r="F551" s="55"/>
      <c r="G551" s="55"/>
      <c r="H551" s="55"/>
      <c r="I551" s="55"/>
      <c r="J551" s="56"/>
    </row>
    <row r="552" spans="1:10" ht="14.25" customHeight="1" x14ac:dyDescent="0.25"/>
    <row r="553" spans="1:10" ht="14.25" customHeight="1" x14ac:dyDescent="0.25"/>
    <row r="554" spans="1:10" ht="14.25" customHeight="1" x14ac:dyDescent="0.25"/>
    <row r="555" spans="1:10" ht="14.25" customHeight="1" x14ac:dyDescent="0.25"/>
    <row r="556" spans="1:10" ht="14.25" customHeight="1" x14ac:dyDescent="0.25">
      <c r="A556" s="47" t="s">
        <v>1448</v>
      </c>
      <c r="B556" s="47"/>
      <c r="C556" s="47"/>
      <c r="F556" s="47" t="s">
        <v>1448</v>
      </c>
      <c r="G556" s="47"/>
      <c r="H556" s="47"/>
      <c r="I556" s="47"/>
    </row>
    <row r="557" spans="1:10" ht="14.25" customHeight="1" x14ac:dyDescent="0.25">
      <c r="A557" s="47" t="s">
        <v>1449</v>
      </c>
      <c r="B557" s="47"/>
      <c r="C557" s="47"/>
      <c r="F557" s="47" t="s">
        <v>1450</v>
      </c>
      <c r="G557" s="47"/>
      <c r="H557" s="47"/>
      <c r="I557" s="47"/>
    </row>
    <row r="558" spans="1:10" ht="14.25" customHeight="1" x14ac:dyDescent="0.25">
      <c r="A558" s="47" t="s">
        <v>1451</v>
      </c>
      <c r="B558" s="47"/>
      <c r="C558" s="47"/>
      <c r="F558" s="47" t="s">
        <v>1452</v>
      </c>
      <c r="G558" s="47"/>
      <c r="H558" s="47"/>
      <c r="I558" s="47"/>
    </row>
    <row r="559" spans="1:10" ht="14.25" customHeight="1" x14ac:dyDescent="0.25"/>
    <row r="560" spans="1:1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mergeCells count="99">
    <mergeCell ref="B218:H218"/>
    <mergeCell ref="B226:H226"/>
    <mergeCell ref="B227:H227"/>
    <mergeCell ref="B234:H234"/>
    <mergeCell ref="B187:H187"/>
    <mergeCell ref="B188:H188"/>
    <mergeCell ref="B201:H201"/>
    <mergeCell ref="B204:H204"/>
    <mergeCell ref="B205:H205"/>
    <mergeCell ref="B151:H151"/>
    <mergeCell ref="B167:H167"/>
    <mergeCell ref="B169:H169"/>
    <mergeCell ref="B177:H177"/>
    <mergeCell ref="B184:H184"/>
    <mergeCell ref="B128:H128"/>
    <mergeCell ref="B132:H132"/>
    <mergeCell ref="B133:H133"/>
    <mergeCell ref="B141:H141"/>
    <mergeCell ref="B145:H145"/>
    <mergeCell ref="B112:H112"/>
    <mergeCell ref="B117:H117"/>
    <mergeCell ref="B118:H118"/>
    <mergeCell ref="B120:H120"/>
    <mergeCell ref="B126:H126"/>
    <mergeCell ref="B92:H92"/>
    <mergeCell ref="B97:H97"/>
    <mergeCell ref="B104:H104"/>
    <mergeCell ref="B106:H106"/>
    <mergeCell ref="B107:H107"/>
    <mergeCell ref="B72:H72"/>
    <mergeCell ref="B77:H77"/>
    <mergeCell ref="B78:H78"/>
    <mergeCell ref="B84:H84"/>
    <mergeCell ref="B90:H90"/>
    <mergeCell ref="B37:H37"/>
    <mergeCell ref="B38:H38"/>
    <mergeCell ref="B47:H47"/>
    <mergeCell ref="B56:H56"/>
    <mergeCell ref="B66:H66"/>
    <mergeCell ref="B13:H13"/>
    <mergeCell ref="B22:H22"/>
    <mergeCell ref="B23:H23"/>
    <mergeCell ref="B29:H29"/>
    <mergeCell ref="B33:H33"/>
    <mergeCell ref="A1:J3"/>
    <mergeCell ref="F6:J6"/>
    <mergeCell ref="I7:J7"/>
    <mergeCell ref="I8:J8"/>
    <mergeCell ref="B11:G11"/>
    <mergeCell ref="F550:H550"/>
    <mergeCell ref="A551:J551"/>
    <mergeCell ref="B507:H507"/>
    <mergeCell ref="B514:H514"/>
    <mergeCell ref="B517:H517"/>
    <mergeCell ref="B520:H520"/>
    <mergeCell ref="B536:H536"/>
    <mergeCell ref="B546:H546"/>
    <mergeCell ref="F549:H549"/>
    <mergeCell ref="B486:H486"/>
    <mergeCell ref="B491:H491"/>
    <mergeCell ref="B492:H492"/>
    <mergeCell ref="B500:H500"/>
    <mergeCell ref="B503:H503"/>
    <mergeCell ref="B449:H449"/>
    <mergeCell ref="B461:H461"/>
    <mergeCell ref="B464:H464"/>
    <mergeCell ref="B479:H479"/>
    <mergeCell ref="B480:H480"/>
    <mergeCell ref="B414:H414"/>
    <mergeCell ref="B418:H418"/>
    <mergeCell ref="B419:H419"/>
    <mergeCell ref="B424:H424"/>
    <mergeCell ref="B439:H439"/>
    <mergeCell ref="B391:H391"/>
    <mergeCell ref="B392:H392"/>
    <mergeCell ref="B395:H395"/>
    <mergeCell ref="B398:H398"/>
    <mergeCell ref="B407:H407"/>
    <mergeCell ref="B307:H307"/>
    <mergeCell ref="B308:H308"/>
    <mergeCell ref="B338:H338"/>
    <mergeCell ref="B342:H342"/>
    <mergeCell ref="B377:H377"/>
    <mergeCell ref="B287:H287"/>
    <mergeCell ref="B294:H294"/>
    <mergeCell ref="B296:H296"/>
    <mergeCell ref="B297:H297"/>
    <mergeCell ref="B304:H304"/>
    <mergeCell ref="B237:H237"/>
    <mergeCell ref="B238:H238"/>
    <mergeCell ref="B240:H240"/>
    <mergeCell ref="B243:H243"/>
    <mergeCell ref="B244:H244"/>
    <mergeCell ref="A556:C556"/>
    <mergeCell ref="F556:I556"/>
    <mergeCell ref="A557:C557"/>
    <mergeCell ref="F557:I557"/>
    <mergeCell ref="A558:C558"/>
    <mergeCell ref="F558:I558"/>
  </mergeCells>
  <pageMargins left="0.5" right="0.5" top="0.5" bottom="0.5" header="0" footer="0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3154-FF27-4FDC-AF97-D9BB06FBC5D6}">
  <sheetPr>
    <pageSetUpPr fitToPage="1"/>
  </sheetPr>
  <dimension ref="A1:AN1018"/>
  <sheetViews>
    <sheetView showGridLines="0" tabSelected="1" view="pageBreakPreview" zoomScale="86" zoomScaleSheetLayoutView="86" workbookViewId="0">
      <selection activeCell="K34" sqref="K34"/>
    </sheetView>
  </sheetViews>
  <sheetFormatPr defaultColWidth="12.5703125" defaultRowHeight="15" customHeight="1" x14ac:dyDescent="0.25"/>
  <cols>
    <col min="1" max="1" width="10.5703125" style="73" customWidth="1"/>
    <col min="2" max="2" width="10.28515625" style="73" customWidth="1"/>
    <col min="3" max="3" width="48" style="73" customWidth="1"/>
    <col min="4" max="4" width="13.7109375" style="73" customWidth="1"/>
    <col min="5" max="5" width="14.85546875" style="73" customWidth="1"/>
    <col min="6" max="7" width="13.28515625" style="73" customWidth="1"/>
    <col min="8" max="8" width="13.140625" style="73" customWidth="1"/>
    <col min="9" max="25" width="13" style="73" customWidth="1"/>
    <col min="26" max="26" width="16.5703125" style="73" customWidth="1"/>
    <col min="27" max="27" width="19.7109375" style="73" customWidth="1"/>
    <col min="28" max="40" width="8" style="73" customWidth="1"/>
    <col min="41" max="16384" width="12.5703125" style="73"/>
  </cols>
  <sheetData>
    <row r="1" spans="1:40" ht="55.5" customHeight="1" thickBot="1" x14ac:dyDescent="0.3">
      <c r="A1" s="69" t="s">
        <v>1453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1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</row>
    <row r="2" spans="1:40" ht="3.75" customHeight="1" thickBot="1" x14ac:dyDescent="0.3">
      <c r="A2" s="72"/>
      <c r="B2" s="72"/>
      <c r="C2" s="72"/>
      <c r="D2" s="74"/>
      <c r="E2" s="74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</row>
    <row r="3" spans="1:40" ht="18" customHeight="1" thickBot="1" x14ac:dyDescent="0.3">
      <c r="A3" s="75" t="s">
        <v>1454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7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0" ht="18" customHeight="1" x14ac:dyDescent="0.25">
      <c r="A4" s="78" t="s">
        <v>1455</v>
      </c>
      <c r="B4" s="79"/>
      <c r="C4" s="80"/>
      <c r="D4" s="81"/>
      <c r="E4" s="82"/>
      <c r="F4" s="82"/>
      <c r="G4" s="82"/>
      <c r="H4" s="82"/>
      <c r="I4" s="82"/>
      <c r="J4" s="82"/>
      <c r="K4" s="82"/>
      <c r="L4" s="82"/>
      <c r="M4" s="83"/>
      <c r="N4" s="84" t="s">
        <v>1488</v>
      </c>
      <c r="O4" s="85"/>
      <c r="P4" s="85"/>
      <c r="Q4" s="85"/>
      <c r="R4" s="85"/>
      <c r="S4" s="85"/>
      <c r="T4" s="85"/>
      <c r="U4" s="85"/>
      <c r="V4" s="85"/>
      <c r="W4" s="85"/>
      <c r="X4" s="85"/>
      <c r="Y4" s="86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0" ht="18" customHeight="1" thickBot="1" x14ac:dyDescent="0.3">
      <c r="A5" s="87" t="s">
        <v>1456</v>
      </c>
      <c r="B5" s="88"/>
      <c r="C5" s="89"/>
      <c r="D5" s="90" t="s">
        <v>1457</v>
      </c>
      <c r="E5" s="91"/>
      <c r="F5" s="91"/>
      <c r="G5" s="91"/>
      <c r="H5" s="91"/>
      <c r="I5" s="91"/>
      <c r="J5" s="91"/>
      <c r="K5" s="91"/>
      <c r="L5" s="91"/>
      <c r="M5" s="92"/>
      <c r="N5" s="90" t="s">
        <v>1458</v>
      </c>
      <c r="O5" s="91"/>
      <c r="P5" s="91"/>
      <c r="Q5" s="91"/>
      <c r="R5" s="91"/>
      <c r="S5" s="91"/>
      <c r="T5" s="91"/>
      <c r="U5" s="91"/>
      <c r="V5" s="91"/>
      <c r="W5" s="91"/>
      <c r="X5" s="91"/>
      <c r="Y5" s="93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0" ht="26.25" customHeight="1" thickBot="1" x14ac:dyDescent="0.3">
      <c r="A6" s="94" t="s">
        <v>12</v>
      </c>
      <c r="B6" s="95" t="s">
        <v>13</v>
      </c>
      <c r="C6" s="96" t="s">
        <v>1459</v>
      </c>
      <c r="D6" s="97" t="s">
        <v>1460</v>
      </c>
      <c r="E6" s="97" t="s">
        <v>1461</v>
      </c>
      <c r="F6" s="95" t="s">
        <v>1462</v>
      </c>
      <c r="G6" s="95" t="s">
        <v>1463</v>
      </c>
      <c r="H6" s="95" t="s">
        <v>1464</v>
      </c>
      <c r="I6" s="95" t="s">
        <v>1465</v>
      </c>
      <c r="J6" s="95" t="s">
        <v>1466</v>
      </c>
      <c r="K6" s="95" t="s">
        <v>1467</v>
      </c>
      <c r="L6" s="95" t="s">
        <v>1468</v>
      </c>
      <c r="M6" s="95" t="s">
        <v>1469</v>
      </c>
      <c r="N6" s="95" t="s">
        <v>1470</v>
      </c>
      <c r="O6" s="95" t="s">
        <v>1471</v>
      </c>
      <c r="P6" s="95" t="s">
        <v>1472</v>
      </c>
      <c r="Q6" s="95" t="s">
        <v>1473</v>
      </c>
      <c r="R6" s="95" t="s">
        <v>1474</v>
      </c>
      <c r="S6" s="95" t="s">
        <v>1475</v>
      </c>
      <c r="T6" s="95" t="s">
        <v>1476</v>
      </c>
      <c r="U6" s="95" t="s">
        <v>1477</v>
      </c>
      <c r="V6" s="95" t="s">
        <v>1478</v>
      </c>
      <c r="W6" s="95" t="s">
        <v>1479</v>
      </c>
      <c r="X6" s="95" t="s">
        <v>1480</v>
      </c>
      <c r="Y6" s="98" t="s">
        <v>1481</v>
      </c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</row>
    <row r="7" spans="1:40" ht="14.25" customHeight="1" x14ac:dyDescent="0.25">
      <c r="A7" s="99" t="s">
        <v>22</v>
      </c>
      <c r="B7" s="100"/>
      <c r="C7" s="101" t="str">
        <f>IFERROR(VLOOKUP(A7,[1]Planilha!$A:$I,2,FALSE),0)</f>
        <v>SERVIÇOS PRELIMINARES</v>
      </c>
      <c r="D7" s="102" t="s">
        <v>1482</v>
      </c>
      <c r="E7" s="103">
        <f>E8/$E$56</f>
        <v>2.283584548357212E-2</v>
      </c>
      <c r="F7" s="104">
        <v>0.17</v>
      </c>
      <c r="G7" s="104">
        <v>4.3700000000000003E-2</v>
      </c>
      <c r="H7" s="104">
        <v>4.3700000000000003E-2</v>
      </c>
      <c r="I7" s="104">
        <v>4.3700000000000003E-2</v>
      </c>
      <c r="J7" s="104">
        <v>4.3700000000000003E-2</v>
      </c>
      <c r="K7" s="104">
        <v>4.3700000000000003E-2</v>
      </c>
      <c r="L7" s="104">
        <v>4.3700000000000003E-2</v>
      </c>
      <c r="M7" s="104">
        <v>4.3700000000000003E-2</v>
      </c>
      <c r="N7" s="104">
        <v>4.3700000000000003E-2</v>
      </c>
      <c r="O7" s="104">
        <v>4.3700000000000003E-2</v>
      </c>
      <c r="P7" s="104">
        <v>4.3700000000000003E-2</v>
      </c>
      <c r="Q7" s="104">
        <v>4.3700000000000003E-2</v>
      </c>
      <c r="R7" s="104">
        <v>4.3700000000000003E-2</v>
      </c>
      <c r="S7" s="104">
        <v>4.3700000000000003E-2</v>
      </c>
      <c r="T7" s="104">
        <v>4.3700000000000003E-2</v>
      </c>
      <c r="U7" s="104">
        <v>4.3700000000000003E-2</v>
      </c>
      <c r="V7" s="104">
        <v>4.3700000000000003E-2</v>
      </c>
      <c r="W7" s="104">
        <v>4.36E-2</v>
      </c>
      <c r="X7" s="104">
        <v>4.36E-2</v>
      </c>
      <c r="Y7" s="105">
        <v>4.36E-2</v>
      </c>
      <c r="Z7" s="106">
        <f>SUM(F7:Y7)</f>
        <v>0.99999999999999967</v>
      </c>
      <c r="AA7" s="72" t="b">
        <f t="shared" ref="AA7:AA53" si="0">Z7=E7</f>
        <v>0</v>
      </c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</row>
    <row r="8" spans="1:40" ht="14.25" customHeight="1" x14ac:dyDescent="0.25">
      <c r="A8" s="107"/>
      <c r="B8" s="108"/>
      <c r="C8" s="109"/>
      <c r="D8" s="110" t="s">
        <v>1483</v>
      </c>
      <c r="E8" s="111">
        <f>MG!J13</f>
        <v>70476.574500000002</v>
      </c>
      <c r="F8" s="111">
        <f>(F7*$E$8)</f>
        <v>11981.017665000001</v>
      </c>
      <c r="G8" s="111">
        <f t="shared" ref="G8:Y8" si="1">(G7*$E$8)</f>
        <v>3079.8263056500004</v>
      </c>
      <c r="H8" s="111">
        <f t="shared" si="1"/>
        <v>3079.8263056500004</v>
      </c>
      <c r="I8" s="111">
        <f t="shared" si="1"/>
        <v>3079.8263056500004</v>
      </c>
      <c r="J8" s="111">
        <f t="shared" si="1"/>
        <v>3079.8263056500004</v>
      </c>
      <c r="K8" s="111">
        <f t="shared" si="1"/>
        <v>3079.8263056500004</v>
      </c>
      <c r="L8" s="111">
        <f t="shared" si="1"/>
        <v>3079.8263056500004</v>
      </c>
      <c r="M8" s="111">
        <f t="shared" si="1"/>
        <v>3079.8263056500004</v>
      </c>
      <c r="N8" s="111">
        <f t="shared" si="1"/>
        <v>3079.8263056500004</v>
      </c>
      <c r="O8" s="111">
        <f t="shared" si="1"/>
        <v>3079.8263056500004</v>
      </c>
      <c r="P8" s="111">
        <f t="shared" si="1"/>
        <v>3079.8263056500004</v>
      </c>
      <c r="Q8" s="111">
        <f t="shared" si="1"/>
        <v>3079.8263056500004</v>
      </c>
      <c r="R8" s="111">
        <f t="shared" si="1"/>
        <v>3079.8263056500004</v>
      </c>
      <c r="S8" s="111">
        <f t="shared" si="1"/>
        <v>3079.8263056500004</v>
      </c>
      <c r="T8" s="111">
        <f t="shared" si="1"/>
        <v>3079.8263056500004</v>
      </c>
      <c r="U8" s="111">
        <f t="shared" si="1"/>
        <v>3079.8263056500004</v>
      </c>
      <c r="V8" s="111">
        <f t="shared" si="1"/>
        <v>3079.8263056500004</v>
      </c>
      <c r="W8" s="111">
        <f t="shared" si="1"/>
        <v>3072.7786482000001</v>
      </c>
      <c r="X8" s="111">
        <f t="shared" si="1"/>
        <v>3072.7786482000001</v>
      </c>
      <c r="Y8" s="112">
        <f t="shared" si="1"/>
        <v>3072.7786482000001</v>
      </c>
      <c r="Z8" s="113">
        <f t="shared" ref="Z8:Z56" si="2">SUM(F8:Y8)</f>
        <v>70476.574500000002</v>
      </c>
      <c r="AA8" s="72" t="b">
        <f t="shared" si="0"/>
        <v>1</v>
      </c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</row>
    <row r="9" spans="1:40" ht="14.25" customHeight="1" x14ac:dyDescent="0.25">
      <c r="A9" s="114" t="s">
        <v>1484</v>
      </c>
      <c r="B9" s="115"/>
      <c r="C9" s="116" t="str">
        <f>IFERROR(VLOOKUP(A9,[1]Planilha!$A:$I,2,FALSE),0)</f>
        <v>MOVIMENTO DE TERRA PARA FUNDAÇÕES</v>
      </c>
      <c r="D9" s="117" t="s">
        <v>1482</v>
      </c>
      <c r="E9" s="118">
        <f>E10/$E$56</f>
        <v>1.7402872469409175E-2</v>
      </c>
      <c r="F9" s="118">
        <v>1</v>
      </c>
      <c r="G9" s="119"/>
      <c r="H9" s="118"/>
      <c r="I9" s="118"/>
      <c r="J9" s="118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1"/>
      <c r="Z9" s="106">
        <f t="shared" si="2"/>
        <v>1</v>
      </c>
      <c r="AA9" s="72" t="b">
        <f t="shared" si="0"/>
        <v>0</v>
      </c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</row>
    <row r="10" spans="1:40" ht="14.25" customHeight="1" x14ac:dyDescent="0.25">
      <c r="A10" s="107"/>
      <c r="B10" s="108"/>
      <c r="C10" s="122"/>
      <c r="D10" s="117" t="s">
        <v>1483</v>
      </c>
      <c r="E10" s="123">
        <f>MG!J22</f>
        <v>53709.193249999997</v>
      </c>
      <c r="F10" s="123">
        <f t="shared" ref="F10:Y10" si="3">F9*$E$10</f>
        <v>53709.193249999997</v>
      </c>
      <c r="G10" s="123">
        <f t="shared" si="3"/>
        <v>0</v>
      </c>
      <c r="H10" s="123">
        <f t="shared" si="3"/>
        <v>0</v>
      </c>
      <c r="I10" s="123">
        <f t="shared" si="3"/>
        <v>0</v>
      </c>
      <c r="J10" s="123">
        <f t="shared" si="3"/>
        <v>0</v>
      </c>
      <c r="K10" s="123">
        <f t="shared" si="3"/>
        <v>0</v>
      </c>
      <c r="L10" s="123">
        <f t="shared" si="3"/>
        <v>0</v>
      </c>
      <c r="M10" s="123">
        <f t="shared" si="3"/>
        <v>0</v>
      </c>
      <c r="N10" s="123">
        <f t="shared" si="3"/>
        <v>0</v>
      </c>
      <c r="O10" s="123">
        <f t="shared" si="3"/>
        <v>0</v>
      </c>
      <c r="P10" s="123">
        <f t="shared" si="3"/>
        <v>0</v>
      </c>
      <c r="Q10" s="123">
        <f t="shared" si="3"/>
        <v>0</v>
      </c>
      <c r="R10" s="123">
        <f t="shared" si="3"/>
        <v>0</v>
      </c>
      <c r="S10" s="123">
        <f t="shared" si="3"/>
        <v>0</v>
      </c>
      <c r="T10" s="123">
        <f t="shared" si="3"/>
        <v>0</v>
      </c>
      <c r="U10" s="123">
        <f t="shared" si="3"/>
        <v>0</v>
      </c>
      <c r="V10" s="123">
        <f t="shared" si="3"/>
        <v>0</v>
      </c>
      <c r="W10" s="123">
        <f t="shared" si="3"/>
        <v>0</v>
      </c>
      <c r="X10" s="123">
        <f t="shared" si="3"/>
        <v>0</v>
      </c>
      <c r="Y10" s="124">
        <f t="shared" si="3"/>
        <v>0</v>
      </c>
      <c r="Z10" s="113">
        <f t="shared" si="2"/>
        <v>53709.193249999997</v>
      </c>
      <c r="AA10" s="72" t="b">
        <f t="shared" si="0"/>
        <v>1</v>
      </c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</row>
    <row r="11" spans="1:40" ht="14.25" customHeight="1" x14ac:dyDescent="0.25">
      <c r="A11" s="125" t="s">
        <v>81</v>
      </c>
      <c r="B11" s="126"/>
      <c r="C11" s="127" t="str">
        <f>IFERROR(VLOOKUP(A11,[1]Planilha!$A:$I,2,FALSE),0)</f>
        <v>FUNDAÇÕES</v>
      </c>
      <c r="D11" s="110" t="s">
        <v>1482</v>
      </c>
      <c r="E11" s="103">
        <f>E12/$E$56</f>
        <v>5.4343809717600285E-2</v>
      </c>
      <c r="F11" s="103">
        <v>0.25</v>
      </c>
      <c r="G11" s="103">
        <v>0.25</v>
      </c>
      <c r="H11" s="103">
        <v>0.25</v>
      </c>
      <c r="I11" s="103">
        <v>0.25</v>
      </c>
      <c r="J11" s="128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30"/>
      <c r="Z11" s="106">
        <f t="shared" si="2"/>
        <v>1</v>
      </c>
      <c r="AA11" s="72" t="b">
        <f t="shared" si="0"/>
        <v>0</v>
      </c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</row>
    <row r="12" spans="1:40" ht="14.25" customHeight="1" x14ac:dyDescent="0.25">
      <c r="A12" s="107"/>
      <c r="B12" s="108"/>
      <c r="C12" s="131"/>
      <c r="D12" s="110" t="s">
        <v>1483</v>
      </c>
      <c r="E12" s="111">
        <f>MG!J37</f>
        <v>167717.26525000003</v>
      </c>
      <c r="F12" s="111">
        <f t="shared" ref="F12:Y12" si="4">F11*$E$12</f>
        <v>41929.316312500006</v>
      </c>
      <c r="G12" s="111">
        <f t="shared" si="4"/>
        <v>41929.316312500006</v>
      </c>
      <c r="H12" s="111">
        <f t="shared" si="4"/>
        <v>41929.316312500006</v>
      </c>
      <c r="I12" s="111">
        <f t="shared" si="4"/>
        <v>41929.316312500006</v>
      </c>
      <c r="J12" s="111">
        <f t="shared" si="4"/>
        <v>0</v>
      </c>
      <c r="K12" s="111">
        <f t="shared" si="4"/>
        <v>0</v>
      </c>
      <c r="L12" s="111">
        <f t="shared" si="4"/>
        <v>0</v>
      </c>
      <c r="M12" s="111">
        <f t="shared" si="4"/>
        <v>0</v>
      </c>
      <c r="N12" s="111">
        <f t="shared" si="4"/>
        <v>0</v>
      </c>
      <c r="O12" s="111">
        <f t="shared" si="4"/>
        <v>0</v>
      </c>
      <c r="P12" s="111">
        <f t="shared" si="4"/>
        <v>0</v>
      </c>
      <c r="Q12" s="111">
        <f t="shared" si="4"/>
        <v>0</v>
      </c>
      <c r="R12" s="111">
        <f t="shared" si="4"/>
        <v>0</v>
      </c>
      <c r="S12" s="111">
        <f t="shared" si="4"/>
        <v>0</v>
      </c>
      <c r="T12" s="111">
        <f t="shared" si="4"/>
        <v>0</v>
      </c>
      <c r="U12" s="111">
        <f t="shared" si="4"/>
        <v>0</v>
      </c>
      <c r="V12" s="111">
        <f t="shared" si="4"/>
        <v>0</v>
      </c>
      <c r="W12" s="111">
        <f t="shared" si="4"/>
        <v>0</v>
      </c>
      <c r="X12" s="111">
        <f t="shared" si="4"/>
        <v>0</v>
      </c>
      <c r="Y12" s="112">
        <f t="shared" si="4"/>
        <v>0</v>
      </c>
      <c r="Z12" s="113">
        <f t="shared" si="2"/>
        <v>167717.26525000003</v>
      </c>
      <c r="AA12" s="72" t="b">
        <f t="shared" si="0"/>
        <v>1</v>
      </c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</row>
    <row r="13" spans="1:40" ht="14.25" customHeight="1" x14ac:dyDescent="0.25">
      <c r="A13" s="114" t="s">
        <v>164</v>
      </c>
      <c r="B13" s="115"/>
      <c r="C13" s="116" t="str">
        <f>IFERROR(VLOOKUP(A13,[1]Planilha!$A:$I,2,FALSE),0)</f>
        <v>SUPERESTRUTURA</v>
      </c>
      <c r="D13" s="117" t="s">
        <v>1482</v>
      </c>
      <c r="E13" s="118">
        <f>E14/$E$56</f>
        <v>0.12173750623198037</v>
      </c>
      <c r="F13" s="118"/>
      <c r="G13" s="119"/>
      <c r="H13" s="118"/>
      <c r="I13" s="118">
        <v>0.2</v>
      </c>
      <c r="J13" s="118">
        <v>0.2</v>
      </c>
      <c r="K13" s="120">
        <v>0.2</v>
      </c>
      <c r="L13" s="120">
        <v>0.2</v>
      </c>
      <c r="M13" s="120">
        <v>0.2</v>
      </c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32"/>
      <c r="Z13" s="106">
        <f t="shared" si="2"/>
        <v>1</v>
      </c>
      <c r="AA13" s="72" t="b">
        <f t="shared" si="0"/>
        <v>0</v>
      </c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</row>
    <row r="14" spans="1:40" ht="14.25" customHeight="1" x14ac:dyDescent="0.25">
      <c r="A14" s="107"/>
      <c r="B14" s="108"/>
      <c r="C14" s="122"/>
      <c r="D14" s="117" t="s">
        <v>1483</v>
      </c>
      <c r="E14" s="123">
        <f>MG!J77</f>
        <v>375709.42724999995</v>
      </c>
      <c r="F14" s="123">
        <f t="shared" ref="F14:Y14" si="5">F13*$E$14</f>
        <v>0</v>
      </c>
      <c r="G14" s="123">
        <f t="shared" si="5"/>
        <v>0</v>
      </c>
      <c r="H14" s="123">
        <f t="shared" si="5"/>
        <v>0</v>
      </c>
      <c r="I14" s="123">
        <f t="shared" si="5"/>
        <v>75141.885449999987</v>
      </c>
      <c r="J14" s="123">
        <f t="shared" si="5"/>
        <v>75141.885449999987</v>
      </c>
      <c r="K14" s="123">
        <f t="shared" si="5"/>
        <v>75141.885449999987</v>
      </c>
      <c r="L14" s="123">
        <f t="shared" si="5"/>
        <v>75141.885449999987</v>
      </c>
      <c r="M14" s="123">
        <f t="shared" si="5"/>
        <v>75141.885449999987</v>
      </c>
      <c r="N14" s="123">
        <f t="shared" si="5"/>
        <v>0</v>
      </c>
      <c r="O14" s="123">
        <f t="shared" si="5"/>
        <v>0</v>
      </c>
      <c r="P14" s="123">
        <f t="shared" si="5"/>
        <v>0</v>
      </c>
      <c r="Q14" s="123">
        <f t="shared" si="5"/>
        <v>0</v>
      </c>
      <c r="R14" s="123">
        <f t="shared" si="5"/>
        <v>0</v>
      </c>
      <c r="S14" s="123">
        <f t="shared" si="5"/>
        <v>0</v>
      </c>
      <c r="T14" s="123">
        <f t="shared" si="5"/>
        <v>0</v>
      </c>
      <c r="U14" s="123">
        <f t="shared" si="5"/>
        <v>0</v>
      </c>
      <c r="V14" s="123">
        <f t="shared" si="5"/>
        <v>0</v>
      </c>
      <c r="W14" s="123">
        <f t="shared" si="5"/>
        <v>0</v>
      </c>
      <c r="X14" s="123">
        <f t="shared" si="5"/>
        <v>0</v>
      </c>
      <c r="Y14" s="124">
        <f t="shared" si="5"/>
        <v>0</v>
      </c>
      <c r="Z14" s="113">
        <f t="shared" si="2"/>
        <v>375709.42724999995</v>
      </c>
      <c r="AA14" s="72" t="b">
        <f t="shared" si="0"/>
        <v>1</v>
      </c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</row>
    <row r="15" spans="1:40" ht="14.25" customHeight="1" x14ac:dyDescent="0.25">
      <c r="A15" s="125" t="s">
        <v>242</v>
      </c>
      <c r="B15" s="126"/>
      <c r="C15" s="127" t="str">
        <f>IFERROR(VLOOKUP(A15,[1]Planilha!$A:$I,2,FALSE),0)</f>
        <v>SISTEMA DE VEDAÇÃO VERTICAL</v>
      </c>
      <c r="D15" s="110" t="s">
        <v>1482</v>
      </c>
      <c r="E15" s="103">
        <f>E16/$E$56</f>
        <v>8.3498332499720107E-2</v>
      </c>
      <c r="F15" s="103"/>
      <c r="G15" s="103"/>
      <c r="H15" s="128"/>
      <c r="I15" s="128"/>
      <c r="J15" s="128"/>
      <c r="K15" s="133"/>
      <c r="L15" s="133">
        <v>0.3</v>
      </c>
      <c r="M15" s="133">
        <v>0.3</v>
      </c>
      <c r="N15" s="133">
        <v>0.2</v>
      </c>
      <c r="O15" s="133">
        <v>0.2</v>
      </c>
      <c r="P15" s="129"/>
      <c r="Q15" s="129"/>
      <c r="R15" s="129"/>
      <c r="S15" s="129"/>
      <c r="T15" s="129"/>
      <c r="U15" s="129"/>
      <c r="V15" s="129"/>
      <c r="W15" s="129"/>
      <c r="X15" s="129"/>
      <c r="Y15" s="130"/>
      <c r="Z15" s="106">
        <f t="shared" si="2"/>
        <v>1</v>
      </c>
      <c r="AA15" s="72" t="b">
        <f t="shared" si="0"/>
        <v>0</v>
      </c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</row>
    <row r="16" spans="1:40" ht="14.25" customHeight="1" x14ac:dyDescent="0.25">
      <c r="A16" s="107"/>
      <c r="B16" s="108"/>
      <c r="C16" s="131"/>
      <c r="D16" s="110" t="s">
        <v>1483</v>
      </c>
      <c r="E16" s="111">
        <f>MG!J117</f>
        <v>257694.70437499997</v>
      </c>
      <c r="F16" s="111">
        <f>F15*$E$16</f>
        <v>0</v>
      </c>
      <c r="G16" s="111">
        <f t="shared" ref="G16:Y16" si="6">G15*$E$16</f>
        <v>0</v>
      </c>
      <c r="H16" s="111">
        <f t="shared" si="6"/>
        <v>0</v>
      </c>
      <c r="I16" s="111">
        <f t="shared" si="6"/>
        <v>0</v>
      </c>
      <c r="J16" s="111">
        <f t="shared" si="6"/>
        <v>0</v>
      </c>
      <c r="K16" s="111">
        <f t="shared" si="6"/>
        <v>0</v>
      </c>
      <c r="L16" s="111">
        <f t="shared" si="6"/>
        <v>77308.411312499986</v>
      </c>
      <c r="M16" s="111">
        <f t="shared" si="6"/>
        <v>77308.411312499986</v>
      </c>
      <c r="N16" s="111">
        <f t="shared" si="6"/>
        <v>51538.940875</v>
      </c>
      <c r="O16" s="111">
        <f t="shared" si="6"/>
        <v>51538.940875</v>
      </c>
      <c r="P16" s="111">
        <f t="shared" si="6"/>
        <v>0</v>
      </c>
      <c r="Q16" s="111">
        <f t="shared" si="6"/>
        <v>0</v>
      </c>
      <c r="R16" s="111">
        <f t="shared" si="6"/>
        <v>0</v>
      </c>
      <c r="S16" s="111">
        <f t="shared" si="6"/>
        <v>0</v>
      </c>
      <c r="T16" s="111">
        <f t="shared" si="6"/>
        <v>0</v>
      </c>
      <c r="U16" s="111">
        <f t="shared" si="6"/>
        <v>0</v>
      </c>
      <c r="V16" s="111">
        <f t="shared" si="6"/>
        <v>0</v>
      </c>
      <c r="W16" s="111">
        <f t="shared" si="6"/>
        <v>0</v>
      </c>
      <c r="X16" s="111">
        <f t="shared" si="6"/>
        <v>0</v>
      </c>
      <c r="Y16" s="112">
        <f t="shared" si="6"/>
        <v>0</v>
      </c>
      <c r="Z16" s="113">
        <f t="shared" si="2"/>
        <v>257694.70437499997</v>
      </c>
      <c r="AA16" s="72" t="b">
        <f t="shared" si="0"/>
        <v>1</v>
      </c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</row>
    <row r="17" spans="1:40" ht="14.25" customHeight="1" x14ac:dyDescent="0.25">
      <c r="A17" s="114" t="s">
        <v>280</v>
      </c>
      <c r="B17" s="115"/>
      <c r="C17" s="116" t="str">
        <f>IFERROR(VLOOKUP(A17,[1]Planilha!$A:$I,2,FALSE),0)</f>
        <v>ESQUADRIAS</v>
      </c>
      <c r="D17" s="117" t="s">
        <v>1482</v>
      </c>
      <c r="E17" s="118">
        <f>E18/$E$56</f>
        <v>0.1134096465649065</v>
      </c>
      <c r="F17" s="118"/>
      <c r="G17" s="119"/>
      <c r="H17" s="118"/>
      <c r="I17" s="118"/>
      <c r="J17" s="118"/>
      <c r="K17" s="120"/>
      <c r="L17" s="120"/>
      <c r="M17" s="120"/>
      <c r="N17" s="120"/>
      <c r="O17" s="120"/>
      <c r="P17" s="120">
        <v>0.2</v>
      </c>
      <c r="Q17" s="120">
        <v>0.2</v>
      </c>
      <c r="R17" s="120">
        <v>0.2</v>
      </c>
      <c r="S17" s="120">
        <v>0.2</v>
      </c>
      <c r="T17" s="120">
        <v>0.2</v>
      </c>
      <c r="U17" s="120"/>
      <c r="V17" s="120"/>
      <c r="W17" s="120"/>
      <c r="X17" s="120"/>
      <c r="Y17" s="132"/>
      <c r="Z17" s="106">
        <f t="shared" si="2"/>
        <v>1</v>
      </c>
      <c r="AA17" s="72" t="b">
        <f t="shared" si="0"/>
        <v>0</v>
      </c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</row>
    <row r="18" spans="1:40" ht="14.25" customHeight="1" x14ac:dyDescent="0.25">
      <c r="A18" s="107"/>
      <c r="B18" s="108"/>
      <c r="C18" s="122"/>
      <c r="D18" s="117" t="s">
        <v>1483</v>
      </c>
      <c r="E18" s="123">
        <f>MG!J132</f>
        <v>350007.77225000004</v>
      </c>
      <c r="F18" s="123">
        <f t="shared" ref="F18:Y18" si="7">F17*$E$18</f>
        <v>0</v>
      </c>
      <c r="G18" s="123">
        <f t="shared" si="7"/>
        <v>0</v>
      </c>
      <c r="H18" s="123">
        <f t="shared" si="7"/>
        <v>0</v>
      </c>
      <c r="I18" s="123">
        <f t="shared" si="7"/>
        <v>0</v>
      </c>
      <c r="J18" s="123">
        <f t="shared" si="7"/>
        <v>0</v>
      </c>
      <c r="K18" s="123">
        <f t="shared" si="7"/>
        <v>0</v>
      </c>
      <c r="L18" s="123">
        <f t="shared" si="7"/>
        <v>0</v>
      </c>
      <c r="M18" s="123">
        <f t="shared" si="7"/>
        <v>0</v>
      </c>
      <c r="N18" s="123">
        <f t="shared" si="7"/>
        <v>0</v>
      </c>
      <c r="O18" s="123">
        <f t="shared" si="7"/>
        <v>0</v>
      </c>
      <c r="P18" s="123">
        <f t="shared" si="7"/>
        <v>70001.554450000011</v>
      </c>
      <c r="Q18" s="123">
        <f t="shared" si="7"/>
        <v>70001.554450000011</v>
      </c>
      <c r="R18" s="123">
        <f t="shared" si="7"/>
        <v>70001.554450000011</v>
      </c>
      <c r="S18" s="123">
        <f t="shared" si="7"/>
        <v>70001.554450000011</v>
      </c>
      <c r="T18" s="123">
        <f t="shared" si="7"/>
        <v>70001.554450000011</v>
      </c>
      <c r="U18" s="123">
        <f t="shared" si="7"/>
        <v>0</v>
      </c>
      <c r="V18" s="123">
        <f t="shared" si="7"/>
        <v>0</v>
      </c>
      <c r="W18" s="123">
        <f t="shared" si="7"/>
        <v>0</v>
      </c>
      <c r="X18" s="123">
        <f t="shared" si="7"/>
        <v>0</v>
      </c>
      <c r="Y18" s="124">
        <f t="shared" si="7"/>
        <v>0</v>
      </c>
      <c r="Z18" s="113">
        <f t="shared" si="2"/>
        <v>350007.77225000004</v>
      </c>
      <c r="AA18" s="72" t="b">
        <f t="shared" si="0"/>
        <v>1</v>
      </c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</row>
    <row r="19" spans="1:40" ht="14.25" customHeight="1" x14ac:dyDescent="0.25">
      <c r="A19" s="125" t="s">
        <v>409</v>
      </c>
      <c r="B19" s="126"/>
      <c r="C19" s="127" t="str">
        <f>IFERROR(VLOOKUP(A19,[1]Planilha!$A:$I,2,FALSE),0)</f>
        <v>SISTEMAS DE COBERTURA</v>
      </c>
      <c r="D19" s="110" t="s">
        <v>1482</v>
      </c>
      <c r="E19" s="103">
        <f>E20/$E$56</f>
        <v>7.8840383840162218E-2</v>
      </c>
      <c r="F19" s="103"/>
      <c r="G19" s="103"/>
      <c r="H19" s="128"/>
      <c r="I19" s="128"/>
      <c r="J19" s="103"/>
      <c r="K19" s="133"/>
      <c r="L19" s="133">
        <v>0.2</v>
      </c>
      <c r="M19" s="133">
        <v>0.2</v>
      </c>
      <c r="N19" s="133">
        <v>0.4</v>
      </c>
      <c r="O19" s="133">
        <v>0.2</v>
      </c>
      <c r="P19" s="133"/>
      <c r="Q19" s="133"/>
      <c r="R19" s="133"/>
      <c r="S19" s="133"/>
      <c r="T19" s="133"/>
      <c r="U19" s="133"/>
      <c r="V19" s="133"/>
      <c r="W19" s="133"/>
      <c r="X19" s="133"/>
      <c r="Y19" s="134"/>
      <c r="Z19" s="106">
        <f t="shared" si="2"/>
        <v>1</v>
      </c>
      <c r="AA19" s="72" t="b">
        <f t="shared" si="0"/>
        <v>0</v>
      </c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</row>
    <row r="20" spans="1:40" ht="14.25" customHeight="1" x14ac:dyDescent="0.25">
      <c r="A20" s="107"/>
      <c r="B20" s="108"/>
      <c r="C20" s="131"/>
      <c r="D20" s="110" t="s">
        <v>1483</v>
      </c>
      <c r="E20" s="111">
        <f>MG!J177</f>
        <v>243319.22325000001</v>
      </c>
      <c r="F20" s="111">
        <f t="shared" ref="F20:Y20" si="8">F19*$E$20</f>
        <v>0</v>
      </c>
      <c r="G20" s="111">
        <f t="shared" si="8"/>
        <v>0</v>
      </c>
      <c r="H20" s="111">
        <f t="shared" si="8"/>
        <v>0</v>
      </c>
      <c r="I20" s="111">
        <f t="shared" si="8"/>
        <v>0</v>
      </c>
      <c r="J20" s="111">
        <f t="shared" si="8"/>
        <v>0</v>
      </c>
      <c r="K20" s="111">
        <f t="shared" si="8"/>
        <v>0</v>
      </c>
      <c r="L20" s="111">
        <f t="shared" si="8"/>
        <v>48663.844650000006</v>
      </c>
      <c r="M20" s="111">
        <f t="shared" si="8"/>
        <v>48663.844650000006</v>
      </c>
      <c r="N20" s="111">
        <f t="shared" si="8"/>
        <v>97327.689300000013</v>
      </c>
      <c r="O20" s="111">
        <f t="shared" si="8"/>
        <v>48663.844650000006</v>
      </c>
      <c r="P20" s="111">
        <f t="shared" si="8"/>
        <v>0</v>
      </c>
      <c r="Q20" s="111">
        <f t="shared" si="8"/>
        <v>0</v>
      </c>
      <c r="R20" s="111">
        <f t="shared" si="8"/>
        <v>0</v>
      </c>
      <c r="S20" s="111">
        <f t="shared" si="8"/>
        <v>0</v>
      </c>
      <c r="T20" s="111">
        <f t="shared" si="8"/>
        <v>0</v>
      </c>
      <c r="U20" s="111">
        <f t="shared" si="8"/>
        <v>0</v>
      </c>
      <c r="V20" s="111">
        <f t="shared" si="8"/>
        <v>0</v>
      </c>
      <c r="W20" s="111">
        <f t="shared" si="8"/>
        <v>0</v>
      </c>
      <c r="X20" s="111">
        <f t="shared" si="8"/>
        <v>0</v>
      </c>
      <c r="Y20" s="112">
        <f t="shared" si="8"/>
        <v>0</v>
      </c>
      <c r="Z20" s="113">
        <f t="shared" si="2"/>
        <v>243319.22325000004</v>
      </c>
      <c r="AA20" s="72" t="b">
        <f t="shared" si="0"/>
        <v>1</v>
      </c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</row>
    <row r="21" spans="1:40" ht="14.25" customHeight="1" x14ac:dyDescent="0.25">
      <c r="A21" s="114" t="s">
        <v>429</v>
      </c>
      <c r="B21" s="115"/>
      <c r="C21" s="116" t="str">
        <f>IFERROR(VLOOKUP(A21,[1]Planilha!$A:$I,2,FALSE),0)</f>
        <v>IMPERMEABILIZAÇÃO</v>
      </c>
      <c r="D21" s="117" t="s">
        <v>1482</v>
      </c>
      <c r="E21" s="118">
        <f>E22/$E$56</f>
        <v>9.015752474531253E-3</v>
      </c>
      <c r="F21" s="118"/>
      <c r="G21" s="119"/>
      <c r="H21" s="118">
        <v>0.5</v>
      </c>
      <c r="I21" s="118">
        <v>0.5</v>
      </c>
      <c r="J21" s="118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1"/>
      <c r="Z21" s="106">
        <f t="shared" si="2"/>
        <v>1</v>
      </c>
      <c r="AA21" s="72" t="b">
        <f t="shared" si="0"/>
        <v>0</v>
      </c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</row>
    <row r="22" spans="1:40" ht="14.25" customHeight="1" x14ac:dyDescent="0.25">
      <c r="A22" s="107"/>
      <c r="B22" s="108"/>
      <c r="C22" s="122"/>
      <c r="D22" s="117" t="s">
        <v>1483</v>
      </c>
      <c r="E22" s="123">
        <f>MG!J184</f>
        <v>27824.647499999999</v>
      </c>
      <c r="F22" s="123">
        <f t="shared" ref="F22:Y22" si="9">F21*$E$22</f>
        <v>0</v>
      </c>
      <c r="G22" s="123">
        <f t="shared" si="9"/>
        <v>0</v>
      </c>
      <c r="H22" s="123">
        <f t="shared" si="9"/>
        <v>13912.32375</v>
      </c>
      <c r="I22" s="123">
        <f t="shared" si="9"/>
        <v>13912.32375</v>
      </c>
      <c r="J22" s="123">
        <f t="shared" si="9"/>
        <v>0</v>
      </c>
      <c r="K22" s="123">
        <f t="shared" si="9"/>
        <v>0</v>
      </c>
      <c r="L22" s="123">
        <f t="shared" si="9"/>
        <v>0</v>
      </c>
      <c r="M22" s="123">
        <f t="shared" si="9"/>
        <v>0</v>
      </c>
      <c r="N22" s="123">
        <f t="shared" si="9"/>
        <v>0</v>
      </c>
      <c r="O22" s="123">
        <f t="shared" si="9"/>
        <v>0</v>
      </c>
      <c r="P22" s="123">
        <f t="shared" si="9"/>
        <v>0</v>
      </c>
      <c r="Q22" s="123">
        <f t="shared" si="9"/>
        <v>0</v>
      </c>
      <c r="R22" s="123">
        <f t="shared" si="9"/>
        <v>0</v>
      </c>
      <c r="S22" s="123">
        <f t="shared" si="9"/>
        <v>0</v>
      </c>
      <c r="T22" s="123">
        <f t="shared" si="9"/>
        <v>0</v>
      </c>
      <c r="U22" s="123">
        <f t="shared" si="9"/>
        <v>0</v>
      </c>
      <c r="V22" s="123">
        <f t="shared" si="9"/>
        <v>0</v>
      </c>
      <c r="W22" s="123">
        <f t="shared" si="9"/>
        <v>0</v>
      </c>
      <c r="X22" s="123">
        <f t="shared" si="9"/>
        <v>0</v>
      </c>
      <c r="Y22" s="124">
        <f t="shared" si="9"/>
        <v>0</v>
      </c>
      <c r="Z22" s="113">
        <f t="shared" si="2"/>
        <v>27824.647499999999</v>
      </c>
      <c r="AA22" s="72" t="b">
        <f t="shared" si="0"/>
        <v>1</v>
      </c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</row>
    <row r="23" spans="1:40" ht="14.25" customHeight="1" x14ac:dyDescent="0.25">
      <c r="A23" s="125" t="s">
        <v>437</v>
      </c>
      <c r="B23" s="126"/>
      <c r="C23" s="127" t="str">
        <f>IFERROR(VLOOKUP(A23,[1]Planilha!$A:$I,2,FALSE),0)</f>
        <v>REVESTIMENTOS INTERNO E EXTERNO</v>
      </c>
      <c r="D23" s="110" t="s">
        <v>1482</v>
      </c>
      <c r="E23" s="103">
        <f>E24/$E$56</f>
        <v>0.10344739722637686</v>
      </c>
      <c r="F23" s="103"/>
      <c r="G23" s="128"/>
      <c r="H23" s="128"/>
      <c r="I23" s="103"/>
      <c r="J23" s="128"/>
      <c r="K23" s="129"/>
      <c r="L23" s="129"/>
      <c r="M23" s="129"/>
      <c r="N23" s="129"/>
      <c r="O23" s="133"/>
      <c r="P23" s="133">
        <v>0.2</v>
      </c>
      <c r="Q23" s="133">
        <v>0.2</v>
      </c>
      <c r="R23" s="133">
        <v>0.2</v>
      </c>
      <c r="S23" s="133">
        <v>0.2</v>
      </c>
      <c r="T23" s="133">
        <v>0.2</v>
      </c>
      <c r="U23" s="129"/>
      <c r="V23" s="129"/>
      <c r="W23" s="129"/>
      <c r="X23" s="129"/>
      <c r="Y23" s="135"/>
      <c r="Z23" s="106">
        <f t="shared" si="2"/>
        <v>1</v>
      </c>
      <c r="AA23" s="72" t="b">
        <f t="shared" si="0"/>
        <v>0</v>
      </c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</row>
    <row r="24" spans="1:40" ht="14.25" customHeight="1" x14ac:dyDescent="0.25">
      <c r="A24" s="107"/>
      <c r="B24" s="108"/>
      <c r="C24" s="131"/>
      <c r="D24" s="110" t="s">
        <v>1483</v>
      </c>
      <c r="E24" s="111">
        <f>MG!J187</f>
        <v>319262.02175000001</v>
      </c>
      <c r="F24" s="111">
        <f t="shared" ref="F24:Y24" si="10">F23*$E$24</f>
        <v>0</v>
      </c>
      <c r="G24" s="111">
        <f t="shared" si="10"/>
        <v>0</v>
      </c>
      <c r="H24" s="111">
        <f t="shared" si="10"/>
        <v>0</v>
      </c>
      <c r="I24" s="111">
        <f t="shared" si="10"/>
        <v>0</v>
      </c>
      <c r="J24" s="111">
        <f t="shared" si="10"/>
        <v>0</v>
      </c>
      <c r="K24" s="111">
        <f t="shared" si="10"/>
        <v>0</v>
      </c>
      <c r="L24" s="111">
        <f t="shared" si="10"/>
        <v>0</v>
      </c>
      <c r="M24" s="111">
        <f t="shared" si="10"/>
        <v>0</v>
      </c>
      <c r="N24" s="111">
        <f t="shared" si="10"/>
        <v>0</v>
      </c>
      <c r="O24" s="111">
        <f t="shared" si="10"/>
        <v>0</v>
      </c>
      <c r="P24" s="111">
        <f t="shared" si="10"/>
        <v>63852.404350000004</v>
      </c>
      <c r="Q24" s="111">
        <f t="shared" si="10"/>
        <v>63852.404350000004</v>
      </c>
      <c r="R24" s="111">
        <f t="shared" si="10"/>
        <v>63852.404350000004</v>
      </c>
      <c r="S24" s="111">
        <f t="shared" si="10"/>
        <v>63852.404350000004</v>
      </c>
      <c r="T24" s="111">
        <f t="shared" si="10"/>
        <v>63852.404350000004</v>
      </c>
      <c r="U24" s="111">
        <f t="shared" si="10"/>
        <v>0</v>
      </c>
      <c r="V24" s="111">
        <f t="shared" si="10"/>
        <v>0</v>
      </c>
      <c r="W24" s="111">
        <f t="shared" si="10"/>
        <v>0</v>
      </c>
      <c r="X24" s="111">
        <f t="shared" si="10"/>
        <v>0</v>
      </c>
      <c r="Y24" s="112">
        <f t="shared" si="10"/>
        <v>0</v>
      </c>
      <c r="Z24" s="113">
        <f t="shared" si="2"/>
        <v>319262.02175000001</v>
      </c>
      <c r="AA24" s="72" t="b">
        <f t="shared" si="0"/>
        <v>1</v>
      </c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</row>
    <row r="25" spans="1:40" ht="14.25" customHeight="1" x14ac:dyDescent="0.25">
      <c r="A25" s="114" t="s">
        <v>480</v>
      </c>
      <c r="B25" s="115"/>
      <c r="C25" s="116" t="str">
        <f>IFERROR(VLOOKUP(A25,[1]Planilha!$A:$I,2,FALSE),0)</f>
        <v>SISTEMAS DE PISOS</v>
      </c>
      <c r="D25" s="117" t="s">
        <v>1482</v>
      </c>
      <c r="E25" s="118">
        <f>E26/$E$56</f>
        <v>5.4799688349321814E-2</v>
      </c>
      <c r="F25" s="118"/>
      <c r="G25" s="119"/>
      <c r="H25" s="118"/>
      <c r="I25" s="118"/>
      <c r="J25" s="118"/>
      <c r="K25" s="120"/>
      <c r="L25" s="120"/>
      <c r="M25" s="120"/>
      <c r="N25" s="120"/>
      <c r="O25" s="120"/>
      <c r="P25" s="120"/>
      <c r="Q25" s="120"/>
      <c r="R25" s="120"/>
      <c r="S25" s="120">
        <v>0.2</v>
      </c>
      <c r="T25" s="120">
        <v>0.2</v>
      </c>
      <c r="U25" s="120">
        <v>0.2</v>
      </c>
      <c r="V25" s="120">
        <v>0.2</v>
      </c>
      <c r="W25" s="120">
        <v>0.2</v>
      </c>
      <c r="X25" s="120"/>
      <c r="Y25" s="132"/>
      <c r="Z25" s="106">
        <f t="shared" si="2"/>
        <v>1</v>
      </c>
      <c r="AA25" s="72" t="b">
        <f t="shared" si="0"/>
        <v>0</v>
      </c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</row>
    <row r="26" spans="1:40" ht="14.25" customHeight="1" x14ac:dyDescent="0.25">
      <c r="A26" s="107"/>
      <c r="B26" s="108"/>
      <c r="C26" s="122"/>
      <c r="D26" s="117" t="s">
        <v>1483</v>
      </c>
      <c r="E26" s="123">
        <f>MG!J204</f>
        <v>169124.20962500002</v>
      </c>
      <c r="F26" s="123">
        <f t="shared" ref="F26:Y26" si="11">F25*$E$26</f>
        <v>0</v>
      </c>
      <c r="G26" s="123">
        <f t="shared" si="11"/>
        <v>0</v>
      </c>
      <c r="H26" s="123">
        <f t="shared" si="11"/>
        <v>0</v>
      </c>
      <c r="I26" s="123">
        <f t="shared" si="11"/>
        <v>0</v>
      </c>
      <c r="J26" s="123">
        <f t="shared" si="11"/>
        <v>0</v>
      </c>
      <c r="K26" s="123">
        <f t="shared" si="11"/>
        <v>0</v>
      </c>
      <c r="L26" s="123">
        <f t="shared" si="11"/>
        <v>0</v>
      </c>
      <c r="M26" s="123">
        <f t="shared" si="11"/>
        <v>0</v>
      </c>
      <c r="N26" s="123">
        <f t="shared" si="11"/>
        <v>0</v>
      </c>
      <c r="O26" s="123">
        <f t="shared" si="11"/>
        <v>0</v>
      </c>
      <c r="P26" s="123">
        <f t="shared" si="11"/>
        <v>0</v>
      </c>
      <c r="Q26" s="123">
        <f t="shared" si="11"/>
        <v>0</v>
      </c>
      <c r="R26" s="123">
        <f t="shared" si="11"/>
        <v>0</v>
      </c>
      <c r="S26" s="123">
        <f t="shared" si="11"/>
        <v>33824.841925000008</v>
      </c>
      <c r="T26" s="123">
        <f t="shared" si="11"/>
        <v>33824.841925000008</v>
      </c>
      <c r="U26" s="123">
        <f t="shared" si="11"/>
        <v>33824.841925000008</v>
      </c>
      <c r="V26" s="123">
        <f t="shared" si="11"/>
        <v>33824.841925000008</v>
      </c>
      <c r="W26" s="123">
        <f t="shared" si="11"/>
        <v>33824.841925000008</v>
      </c>
      <c r="X26" s="123">
        <f t="shared" si="11"/>
        <v>0</v>
      </c>
      <c r="Y26" s="124">
        <f t="shared" si="11"/>
        <v>0</v>
      </c>
      <c r="Z26" s="113">
        <f t="shared" si="2"/>
        <v>169124.20962500005</v>
      </c>
      <c r="AA26" s="72" t="b">
        <f t="shared" si="0"/>
        <v>1</v>
      </c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</row>
    <row r="27" spans="1:40" ht="14.25" customHeight="1" x14ac:dyDescent="0.25">
      <c r="A27" s="125" t="s">
        <v>543</v>
      </c>
      <c r="B27" s="126"/>
      <c r="C27" s="127" t="str">
        <f>IFERROR(VLOOKUP(A27,[1]Planilha!$A:$I,2,FALSE),0)</f>
        <v>PINTURAS E ACABAMENTOS</v>
      </c>
      <c r="D27" s="110" t="s">
        <v>1482</v>
      </c>
      <c r="E27" s="103">
        <f>E28/$E$56</f>
        <v>5.7327163246090884E-2</v>
      </c>
      <c r="F27" s="103"/>
      <c r="G27" s="103"/>
      <c r="H27" s="103"/>
      <c r="I27" s="103"/>
      <c r="J27" s="128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>
        <v>0.2</v>
      </c>
      <c r="W27" s="133">
        <v>0.2</v>
      </c>
      <c r="X27" s="133">
        <v>0.3</v>
      </c>
      <c r="Y27" s="135">
        <v>0.3</v>
      </c>
      <c r="Z27" s="106">
        <f t="shared" si="2"/>
        <v>1</v>
      </c>
      <c r="AA27" s="72" t="b">
        <f t="shared" si="0"/>
        <v>0</v>
      </c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</row>
    <row r="28" spans="1:40" ht="14.25" customHeight="1" x14ac:dyDescent="0.25">
      <c r="A28" s="107"/>
      <c r="B28" s="108"/>
      <c r="C28" s="131"/>
      <c r="D28" s="110" t="s">
        <v>1483</v>
      </c>
      <c r="E28" s="111">
        <f>MG!J226</f>
        <v>176924.56774999996</v>
      </c>
      <c r="F28" s="111">
        <f t="shared" ref="F28:Y28" si="12">F27*$E$28</f>
        <v>0</v>
      </c>
      <c r="G28" s="111">
        <f t="shared" si="12"/>
        <v>0</v>
      </c>
      <c r="H28" s="111">
        <f t="shared" si="12"/>
        <v>0</v>
      </c>
      <c r="I28" s="111">
        <f t="shared" si="12"/>
        <v>0</v>
      </c>
      <c r="J28" s="111">
        <f t="shared" si="12"/>
        <v>0</v>
      </c>
      <c r="K28" s="111">
        <f t="shared" si="12"/>
        <v>0</v>
      </c>
      <c r="L28" s="111">
        <f t="shared" si="12"/>
        <v>0</v>
      </c>
      <c r="M28" s="111">
        <f t="shared" si="12"/>
        <v>0</v>
      </c>
      <c r="N28" s="111">
        <f t="shared" si="12"/>
        <v>0</v>
      </c>
      <c r="O28" s="111">
        <f t="shared" si="12"/>
        <v>0</v>
      </c>
      <c r="P28" s="111">
        <f t="shared" si="12"/>
        <v>0</v>
      </c>
      <c r="Q28" s="111">
        <f t="shared" si="12"/>
        <v>0</v>
      </c>
      <c r="R28" s="111">
        <f t="shared" si="12"/>
        <v>0</v>
      </c>
      <c r="S28" s="111">
        <f t="shared" si="12"/>
        <v>0</v>
      </c>
      <c r="T28" s="111">
        <f t="shared" si="12"/>
        <v>0</v>
      </c>
      <c r="U28" s="111">
        <f t="shared" si="12"/>
        <v>0</v>
      </c>
      <c r="V28" s="111">
        <f t="shared" si="12"/>
        <v>35384.91354999999</v>
      </c>
      <c r="W28" s="111">
        <f t="shared" si="12"/>
        <v>35384.91354999999</v>
      </c>
      <c r="X28" s="111">
        <f t="shared" si="12"/>
        <v>53077.370324999989</v>
      </c>
      <c r="Y28" s="112">
        <f t="shared" si="12"/>
        <v>53077.370324999989</v>
      </c>
      <c r="Z28" s="113">
        <f t="shared" si="2"/>
        <v>176924.56774999996</v>
      </c>
      <c r="AA28" s="72" t="b">
        <f t="shared" si="0"/>
        <v>1</v>
      </c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</row>
    <row r="29" spans="1:40" ht="14.25" customHeight="1" x14ac:dyDescent="0.25">
      <c r="A29" s="114" t="s">
        <v>586</v>
      </c>
      <c r="B29" s="115"/>
      <c r="C29" s="116" t="str">
        <f>IFERROR(VLOOKUP(A29,[1]Planilha!$A:$I,2,FALSE),0)</f>
        <v>INSTALAÇÃO HIDRÁULICA</v>
      </c>
      <c r="D29" s="117" t="s">
        <v>1482</v>
      </c>
      <c r="E29" s="118">
        <f>E30/$E$56</f>
        <v>3.2543810726591585E-2</v>
      </c>
      <c r="F29" s="118"/>
      <c r="G29" s="119">
        <v>0.1</v>
      </c>
      <c r="H29" s="118">
        <v>0.1</v>
      </c>
      <c r="I29" s="118"/>
      <c r="J29" s="118"/>
      <c r="K29" s="120"/>
      <c r="L29" s="120"/>
      <c r="M29" s="120"/>
      <c r="N29" s="120"/>
      <c r="O29" s="120">
        <v>0.2</v>
      </c>
      <c r="P29" s="120">
        <v>0.2</v>
      </c>
      <c r="Q29" s="120">
        <v>0.2</v>
      </c>
      <c r="R29" s="120"/>
      <c r="S29" s="120"/>
      <c r="T29" s="120"/>
      <c r="U29" s="120"/>
      <c r="V29" s="120"/>
      <c r="W29" s="120"/>
      <c r="X29" s="120">
        <v>0.2</v>
      </c>
      <c r="Y29" s="121"/>
      <c r="Z29" s="106">
        <f t="shared" si="2"/>
        <v>1</v>
      </c>
      <c r="AA29" s="72" t="b">
        <f t="shared" si="0"/>
        <v>0</v>
      </c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</row>
    <row r="30" spans="1:40" ht="14.25" customHeight="1" x14ac:dyDescent="0.25">
      <c r="A30" s="107"/>
      <c r="B30" s="108"/>
      <c r="C30" s="122"/>
      <c r="D30" s="117" t="s">
        <v>1483</v>
      </c>
      <c r="E30" s="123">
        <f>MG!J243</f>
        <v>100437.54687499997</v>
      </c>
      <c r="F30" s="123">
        <f>F29*$E$30</f>
        <v>0</v>
      </c>
      <c r="G30" s="123">
        <f t="shared" ref="G30:Y30" si="13">G29*$E$30</f>
        <v>10043.754687499997</v>
      </c>
      <c r="H30" s="123">
        <f t="shared" si="13"/>
        <v>10043.754687499997</v>
      </c>
      <c r="I30" s="123">
        <f t="shared" si="13"/>
        <v>0</v>
      </c>
      <c r="J30" s="123">
        <f t="shared" si="13"/>
        <v>0</v>
      </c>
      <c r="K30" s="123">
        <f t="shared" si="13"/>
        <v>0</v>
      </c>
      <c r="L30" s="123">
        <f t="shared" si="13"/>
        <v>0</v>
      </c>
      <c r="M30" s="123">
        <f t="shared" si="13"/>
        <v>0</v>
      </c>
      <c r="N30" s="123">
        <f t="shared" si="13"/>
        <v>0</v>
      </c>
      <c r="O30" s="123">
        <f t="shared" si="13"/>
        <v>20087.509374999994</v>
      </c>
      <c r="P30" s="123">
        <f t="shared" si="13"/>
        <v>20087.509374999994</v>
      </c>
      <c r="Q30" s="123">
        <f t="shared" si="13"/>
        <v>20087.509374999994</v>
      </c>
      <c r="R30" s="123">
        <f t="shared" si="13"/>
        <v>0</v>
      </c>
      <c r="S30" s="123">
        <f t="shared" si="13"/>
        <v>0</v>
      </c>
      <c r="T30" s="123">
        <f t="shared" si="13"/>
        <v>0</v>
      </c>
      <c r="U30" s="123">
        <f t="shared" si="13"/>
        <v>0</v>
      </c>
      <c r="V30" s="123">
        <f t="shared" si="13"/>
        <v>0</v>
      </c>
      <c r="W30" s="123">
        <f t="shared" si="13"/>
        <v>0</v>
      </c>
      <c r="X30" s="123">
        <f t="shared" si="13"/>
        <v>20087.509374999994</v>
      </c>
      <c r="Y30" s="124">
        <f t="shared" si="13"/>
        <v>0</v>
      </c>
      <c r="Z30" s="113">
        <f t="shared" si="2"/>
        <v>100437.54687499997</v>
      </c>
      <c r="AA30" s="72" t="b">
        <f t="shared" si="0"/>
        <v>1</v>
      </c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</row>
    <row r="31" spans="1:40" ht="14.25" customHeight="1" x14ac:dyDescent="0.25">
      <c r="A31" s="125" t="s">
        <v>733</v>
      </c>
      <c r="B31" s="126"/>
      <c r="C31" s="127" t="str">
        <f>IFERROR(VLOOKUP(A31,[1]Planilha!$A:$I,2,FALSE),0)</f>
        <v>DRENAGEM DE ÁGUAS PLUVIAIS</v>
      </c>
      <c r="D31" s="110" t="s">
        <v>1482</v>
      </c>
      <c r="E31" s="103">
        <f>E32/$E$56</f>
        <v>6.7976013927902998E-3</v>
      </c>
      <c r="F31" s="103"/>
      <c r="G31" s="119">
        <v>0.2</v>
      </c>
      <c r="H31" s="118">
        <v>0.2</v>
      </c>
      <c r="I31" s="118">
        <v>0.2</v>
      </c>
      <c r="J31" s="118"/>
      <c r="K31" s="120"/>
      <c r="L31" s="120"/>
      <c r="M31" s="120"/>
      <c r="N31" s="120"/>
      <c r="O31" s="120">
        <v>0.4</v>
      </c>
      <c r="P31" s="120"/>
      <c r="Q31" s="120"/>
      <c r="R31" s="120"/>
      <c r="S31" s="120"/>
      <c r="T31" s="120"/>
      <c r="U31" s="120"/>
      <c r="V31" s="120"/>
      <c r="W31" s="120"/>
      <c r="X31" s="120"/>
      <c r="Y31" s="121"/>
      <c r="Z31" s="106">
        <f t="shared" si="2"/>
        <v>1</v>
      </c>
      <c r="AA31" s="72" t="b">
        <f t="shared" si="0"/>
        <v>0</v>
      </c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</row>
    <row r="32" spans="1:40" ht="14.25" customHeight="1" x14ac:dyDescent="0.25">
      <c r="A32" s="107"/>
      <c r="B32" s="108"/>
      <c r="C32" s="131"/>
      <c r="D32" s="110" t="s">
        <v>1483</v>
      </c>
      <c r="E32" s="111">
        <f>MG!J296</f>
        <v>20978.932499999999</v>
      </c>
      <c r="F32" s="111">
        <f t="shared" ref="F32:Y32" si="14">F31*$E$32</f>
        <v>0</v>
      </c>
      <c r="G32" s="111">
        <f t="shared" si="14"/>
        <v>4195.7865000000002</v>
      </c>
      <c r="H32" s="111">
        <f t="shared" si="14"/>
        <v>4195.7865000000002</v>
      </c>
      <c r="I32" s="111">
        <f t="shared" si="14"/>
        <v>4195.7865000000002</v>
      </c>
      <c r="J32" s="111">
        <f t="shared" si="14"/>
        <v>0</v>
      </c>
      <c r="K32" s="111">
        <f t="shared" si="14"/>
        <v>0</v>
      </c>
      <c r="L32" s="111">
        <f t="shared" si="14"/>
        <v>0</v>
      </c>
      <c r="M32" s="111">
        <f t="shared" si="14"/>
        <v>0</v>
      </c>
      <c r="N32" s="111">
        <f t="shared" si="14"/>
        <v>0</v>
      </c>
      <c r="O32" s="111">
        <f t="shared" si="14"/>
        <v>8391.5730000000003</v>
      </c>
      <c r="P32" s="111">
        <f t="shared" si="14"/>
        <v>0</v>
      </c>
      <c r="Q32" s="111">
        <f t="shared" si="14"/>
        <v>0</v>
      </c>
      <c r="R32" s="111">
        <f t="shared" si="14"/>
        <v>0</v>
      </c>
      <c r="S32" s="111">
        <f t="shared" si="14"/>
        <v>0</v>
      </c>
      <c r="T32" s="111">
        <f t="shared" si="14"/>
        <v>0</v>
      </c>
      <c r="U32" s="111">
        <f t="shared" si="14"/>
        <v>0</v>
      </c>
      <c r="V32" s="111">
        <f t="shared" si="14"/>
        <v>0</v>
      </c>
      <c r="W32" s="111">
        <f t="shared" si="14"/>
        <v>0</v>
      </c>
      <c r="X32" s="111">
        <f t="shared" si="14"/>
        <v>0</v>
      </c>
      <c r="Y32" s="135">
        <f t="shared" si="14"/>
        <v>0</v>
      </c>
      <c r="Z32" s="113">
        <f t="shared" si="2"/>
        <v>20978.932500000003</v>
      </c>
      <c r="AA32" s="72" t="b">
        <f t="shared" si="0"/>
        <v>1</v>
      </c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</row>
    <row r="33" spans="1:40" ht="14.25" customHeight="1" x14ac:dyDescent="0.25">
      <c r="A33" s="114" t="s">
        <v>763</v>
      </c>
      <c r="B33" s="115"/>
      <c r="C33" s="116" t="str">
        <f>IFERROR(VLOOKUP(A33,[1]Planilha!$A:$I,2,FALSE),0)</f>
        <v>INSTALAÇÃO SANITÁRIA</v>
      </c>
      <c r="D33" s="117" t="s">
        <v>1482</v>
      </c>
      <c r="E33" s="118">
        <f>E34/$E$56</f>
        <v>2.5228365249745314E-2</v>
      </c>
      <c r="F33" s="118"/>
      <c r="G33" s="119">
        <v>0.5</v>
      </c>
      <c r="H33" s="118">
        <v>0.5</v>
      </c>
      <c r="I33" s="118"/>
      <c r="J33" s="118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1"/>
      <c r="Z33" s="106">
        <f t="shared" si="2"/>
        <v>1</v>
      </c>
      <c r="AA33" s="72" t="b">
        <f t="shared" si="0"/>
        <v>0</v>
      </c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</row>
    <row r="34" spans="1:40" ht="14.25" customHeight="1" x14ac:dyDescent="0.25">
      <c r="A34" s="107"/>
      <c r="B34" s="108"/>
      <c r="C34" s="122"/>
      <c r="D34" s="117" t="s">
        <v>1483</v>
      </c>
      <c r="E34" s="123">
        <f>MG!J307</f>
        <v>77860.430625000008</v>
      </c>
      <c r="F34" s="123">
        <f t="shared" ref="F34:Y34" si="15">F33*$E$34</f>
        <v>0</v>
      </c>
      <c r="G34" s="123">
        <f t="shared" si="15"/>
        <v>38930.215312500004</v>
      </c>
      <c r="H34" s="123">
        <f t="shared" si="15"/>
        <v>38930.215312500004</v>
      </c>
      <c r="I34" s="123">
        <f t="shared" si="15"/>
        <v>0</v>
      </c>
      <c r="J34" s="123">
        <f t="shared" si="15"/>
        <v>0</v>
      </c>
      <c r="K34" s="123">
        <f t="shared" si="15"/>
        <v>0</v>
      </c>
      <c r="L34" s="123">
        <f t="shared" si="15"/>
        <v>0</v>
      </c>
      <c r="M34" s="123">
        <f t="shared" si="15"/>
        <v>0</v>
      </c>
      <c r="N34" s="123">
        <f t="shared" si="15"/>
        <v>0</v>
      </c>
      <c r="O34" s="123">
        <f t="shared" si="15"/>
        <v>0</v>
      </c>
      <c r="P34" s="123">
        <f t="shared" si="15"/>
        <v>0</v>
      </c>
      <c r="Q34" s="123">
        <f t="shared" si="15"/>
        <v>0</v>
      </c>
      <c r="R34" s="123">
        <f t="shared" si="15"/>
        <v>0</v>
      </c>
      <c r="S34" s="123">
        <f t="shared" si="15"/>
        <v>0</v>
      </c>
      <c r="T34" s="123">
        <f t="shared" si="15"/>
        <v>0</v>
      </c>
      <c r="U34" s="123">
        <f t="shared" si="15"/>
        <v>0</v>
      </c>
      <c r="V34" s="123">
        <f t="shared" si="15"/>
        <v>0</v>
      </c>
      <c r="W34" s="123">
        <f t="shared" si="15"/>
        <v>0</v>
      </c>
      <c r="X34" s="123">
        <f t="shared" si="15"/>
        <v>0</v>
      </c>
      <c r="Y34" s="124">
        <f t="shared" si="15"/>
        <v>0</v>
      </c>
      <c r="Z34" s="113">
        <f t="shared" si="2"/>
        <v>77860.430625000008</v>
      </c>
      <c r="AA34" s="72" t="b">
        <f t="shared" si="0"/>
        <v>1</v>
      </c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</row>
    <row r="35" spans="1:40" ht="14.25" customHeight="1" x14ac:dyDescent="0.25">
      <c r="A35" s="125" t="s">
        <v>863</v>
      </c>
      <c r="B35" s="126"/>
      <c r="C35" s="127" t="str">
        <f>IFERROR(VLOOKUP(A35,[1]Planilha!$A:$I,2,FALSE),0)</f>
        <v>LOUÇAS, ACESSÓRIOS E METAIS</v>
      </c>
      <c r="D35" s="110" t="s">
        <v>1482</v>
      </c>
      <c r="E35" s="103">
        <f>E36/$E$56</f>
        <v>2.2718553108167554E-2</v>
      </c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>
        <v>0.5</v>
      </c>
      <c r="Y35" s="135">
        <v>0.5</v>
      </c>
      <c r="Z35" s="106">
        <f t="shared" si="2"/>
        <v>1</v>
      </c>
      <c r="AA35" s="72" t="b">
        <f t="shared" si="0"/>
        <v>0</v>
      </c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</row>
    <row r="36" spans="1:40" ht="14.25" customHeight="1" x14ac:dyDescent="0.25">
      <c r="A36" s="107"/>
      <c r="B36" s="108"/>
      <c r="C36" s="131"/>
      <c r="D36" s="110" t="s">
        <v>1483</v>
      </c>
      <c r="E36" s="111">
        <f>MG!J342</f>
        <v>70114.58375000002</v>
      </c>
      <c r="F36" s="111">
        <f t="shared" ref="F36:Y36" si="16">F35*$E$36</f>
        <v>0</v>
      </c>
      <c r="G36" s="111">
        <f t="shared" si="16"/>
        <v>0</v>
      </c>
      <c r="H36" s="111">
        <f t="shared" si="16"/>
        <v>0</v>
      </c>
      <c r="I36" s="111">
        <f t="shared" si="16"/>
        <v>0</v>
      </c>
      <c r="J36" s="111">
        <f t="shared" si="16"/>
        <v>0</v>
      </c>
      <c r="K36" s="111">
        <f t="shared" si="16"/>
        <v>0</v>
      </c>
      <c r="L36" s="111">
        <f t="shared" si="16"/>
        <v>0</v>
      </c>
      <c r="M36" s="111">
        <f t="shared" si="16"/>
        <v>0</v>
      </c>
      <c r="N36" s="111">
        <f t="shared" si="16"/>
        <v>0</v>
      </c>
      <c r="O36" s="111">
        <f t="shared" si="16"/>
        <v>0</v>
      </c>
      <c r="P36" s="111">
        <f t="shared" si="16"/>
        <v>0</v>
      </c>
      <c r="Q36" s="111">
        <f t="shared" si="16"/>
        <v>0</v>
      </c>
      <c r="R36" s="111">
        <f t="shared" si="16"/>
        <v>0</v>
      </c>
      <c r="S36" s="111">
        <f t="shared" si="16"/>
        <v>0</v>
      </c>
      <c r="T36" s="111">
        <f t="shared" si="16"/>
        <v>0</v>
      </c>
      <c r="U36" s="111">
        <f t="shared" si="16"/>
        <v>0</v>
      </c>
      <c r="V36" s="111">
        <f t="shared" si="16"/>
        <v>0</v>
      </c>
      <c r="W36" s="111">
        <f t="shared" si="16"/>
        <v>0</v>
      </c>
      <c r="X36" s="111">
        <f t="shared" si="16"/>
        <v>35057.29187500001</v>
      </c>
      <c r="Y36" s="112">
        <f t="shared" si="16"/>
        <v>35057.29187500001</v>
      </c>
      <c r="Z36" s="113">
        <f t="shared" si="2"/>
        <v>70114.58375000002</v>
      </c>
      <c r="AA36" s="72" t="b">
        <f t="shared" si="0"/>
        <v>1</v>
      </c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</row>
    <row r="37" spans="1:40" ht="14.25" customHeight="1" x14ac:dyDescent="0.25">
      <c r="A37" s="114" t="s">
        <v>967</v>
      </c>
      <c r="B37" s="115"/>
      <c r="C37" s="116" t="str">
        <f>IFERROR(VLOOKUP(A37,[1]Planilha!$A:$I,2,FALSE),0)</f>
        <v>INSTALAÇÃO DE GÁS COMBUSTÍVEL</v>
      </c>
      <c r="D37" s="117" t="s">
        <v>1482</v>
      </c>
      <c r="E37" s="118">
        <f>E38/$E$56</f>
        <v>1.7376348729261225E-3</v>
      </c>
      <c r="F37" s="118"/>
      <c r="G37" s="119">
        <v>0.2</v>
      </c>
      <c r="H37" s="118">
        <v>0.2</v>
      </c>
      <c r="I37" s="118"/>
      <c r="J37" s="118"/>
      <c r="K37" s="120"/>
      <c r="L37" s="120"/>
      <c r="M37" s="120"/>
      <c r="N37" s="120">
        <v>0.2</v>
      </c>
      <c r="O37" s="120">
        <v>0.2</v>
      </c>
      <c r="P37" s="120"/>
      <c r="Q37" s="120"/>
      <c r="R37" s="120"/>
      <c r="S37" s="120"/>
      <c r="T37" s="120"/>
      <c r="U37" s="120"/>
      <c r="V37" s="120"/>
      <c r="W37" s="120"/>
      <c r="X37" s="120">
        <v>0.2</v>
      </c>
      <c r="Y37" s="132"/>
      <c r="Z37" s="106">
        <f t="shared" si="2"/>
        <v>1</v>
      </c>
      <c r="AA37" s="72" t="b">
        <f t="shared" si="0"/>
        <v>0</v>
      </c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</row>
    <row r="38" spans="1:40" ht="14.25" customHeight="1" x14ac:dyDescent="0.25">
      <c r="A38" s="107"/>
      <c r="B38" s="108"/>
      <c r="C38" s="122"/>
      <c r="D38" s="117" t="s">
        <v>1483</v>
      </c>
      <c r="E38" s="123">
        <f>MG!J377</f>
        <v>5362.7335000000003</v>
      </c>
      <c r="F38" s="123">
        <f t="shared" ref="F38:O38" si="17">F37*$E$38</f>
        <v>0</v>
      </c>
      <c r="G38" s="123">
        <f t="shared" si="17"/>
        <v>1072.5467000000001</v>
      </c>
      <c r="H38" s="123">
        <f t="shared" si="17"/>
        <v>1072.5467000000001</v>
      </c>
      <c r="I38" s="123">
        <f t="shared" si="17"/>
        <v>0</v>
      </c>
      <c r="J38" s="123">
        <f t="shared" si="17"/>
        <v>0</v>
      </c>
      <c r="K38" s="123">
        <f t="shared" si="17"/>
        <v>0</v>
      </c>
      <c r="L38" s="123">
        <f t="shared" si="17"/>
        <v>0</v>
      </c>
      <c r="M38" s="123">
        <f t="shared" si="17"/>
        <v>0</v>
      </c>
      <c r="N38" s="123">
        <f t="shared" si="17"/>
        <v>1072.5467000000001</v>
      </c>
      <c r="O38" s="123">
        <f t="shared" si="17"/>
        <v>1072.5467000000001</v>
      </c>
      <c r="P38" s="123">
        <f>P37*$E$38</f>
        <v>0</v>
      </c>
      <c r="Q38" s="123">
        <f t="shared" ref="Q38:Y38" si="18">Q37*$E$38</f>
        <v>0</v>
      </c>
      <c r="R38" s="123">
        <f t="shared" si="18"/>
        <v>0</v>
      </c>
      <c r="S38" s="123">
        <f t="shared" si="18"/>
        <v>0</v>
      </c>
      <c r="T38" s="123">
        <f t="shared" si="18"/>
        <v>0</v>
      </c>
      <c r="U38" s="123">
        <f t="shared" si="18"/>
        <v>0</v>
      </c>
      <c r="V38" s="123">
        <f t="shared" si="18"/>
        <v>0</v>
      </c>
      <c r="W38" s="123">
        <f t="shared" si="18"/>
        <v>0</v>
      </c>
      <c r="X38" s="123">
        <f t="shared" si="18"/>
        <v>1072.5467000000001</v>
      </c>
      <c r="Y38" s="124">
        <f t="shared" si="18"/>
        <v>0</v>
      </c>
      <c r="Z38" s="113">
        <f t="shared" si="2"/>
        <v>5362.7335000000003</v>
      </c>
      <c r="AA38" s="72" t="b">
        <f t="shared" si="0"/>
        <v>1</v>
      </c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</row>
    <row r="39" spans="1:40" ht="14.25" customHeight="1" x14ac:dyDescent="0.25">
      <c r="A39" s="125" t="s">
        <v>1008</v>
      </c>
      <c r="B39" s="126"/>
      <c r="C39" s="127" t="str">
        <f>IFERROR(VLOOKUP(A39,[1]Planilha!$A:$I,2,FALSE),0)</f>
        <v>SISTEMA DE PROTEÇÃO CONTRA INCÊNDIO</v>
      </c>
      <c r="D39" s="110" t="s">
        <v>1482</v>
      </c>
      <c r="E39" s="103">
        <f>E40/$E$56</f>
        <v>1.5587753067198038E-2</v>
      </c>
      <c r="F39" s="103"/>
      <c r="G39" s="103"/>
      <c r="H39" s="103"/>
      <c r="I39" s="103"/>
      <c r="J39" s="103"/>
      <c r="K39" s="103"/>
      <c r="L39" s="103"/>
      <c r="M39" s="103"/>
      <c r="N39" s="103">
        <v>0.2</v>
      </c>
      <c r="O39" s="103">
        <v>0.2</v>
      </c>
      <c r="P39" s="103"/>
      <c r="Q39" s="103"/>
      <c r="R39" s="103"/>
      <c r="S39" s="103"/>
      <c r="T39" s="103"/>
      <c r="U39" s="103"/>
      <c r="V39" s="103"/>
      <c r="W39" s="103">
        <v>0.2</v>
      </c>
      <c r="X39" s="103">
        <v>0.2</v>
      </c>
      <c r="Y39" s="135">
        <v>0.2</v>
      </c>
      <c r="Z39" s="106">
        <f t="shared" si="2"/>
        <v>1</v>
      </c>
      <c r="AA39" s="72" t="b">
        <f t="shared" si="0"/>
        <v>0</v>
      </c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</row>
    <row r="40" spans="1:40" ht="14.25" customHeight="1" x14ac:dyDescent="0.25">
      <c r="A40" s="107"/>
      <c r="B40" s="108"/>
      <c r="C40" s="131"/>
      <c r="D40" s="110" t="s">
        <v>1483</v>
      </c>
      <c r="E40" s="111">
        <f>MG!J391</f>
        <v>48107.324999999997</v>
      </c>
      <c r="F40" s="111">
        <f>F39*$E$40</f>
        <v>0</v>
      </c>
      <c r="G40" s="111">
        <f t="shared" ref="G40:Y40" si="19">G39*$E$40</f>
        <v>0</v>
      </c>
      <c r="H40" s="111">
        <f t="shared" si="19"/>
        <v>0</v>
      </c>
      <c r="I40" s="111">
        <f t="shared" si="19"/>
        <v>0</v>
      </c>
      <c r="J40" s="111">
        <f t="shared" si="19"/>
        <v>0</v>
      </c>
      <c r="K40" s="111">
        <f t="shared" si="19"/>
        <v>0</v>
      </c>
      <c r="L40" s="111">
        <f t="shared" si="19"/>
        <v>0</v>
      </c>
      <c r="M40" s="111">
        <f t="shared" si="19"/>
        <v>0</v>
      </c>
      <c r="N40" s="111">
        <f t="shared" si="19"/>
        <v>9621.4650000000001</v>
      </c>
      <c r="O40" s="111">
        <f t="shared" si="19"/>
        <v>9621.4650000000001</v>
      </c>
      <c r="P40" s="111">
        <f t="shared" si="19"/>
        <v>0</v>
      </c>
      <c r="Q40" s="111">
        <f t="shared" si="19"/>
        <v>0</v>
      </c>
      <c r="R40" s="111">
        <f t="shared" si="19"/>
        <v>0</v>
      </c>
      <c r="S40" s="111">
        <f t="shared" si="19"/>
        <v>0</v>
      </c>
      <c r="T40" s="111">
        <f t="shared" si="19"/>
        <v>0</v>
      </c>
      <c r="U40" s="111">
        <f t="shared" si="19"/>
        <v>0</v>
      </c>
      <c r="V40" s="111">
        <f t="shared" si="19"/>
        <v>0</v>
      </c>
      <c r="W40" s="111">
        <f t="shared" si="19"/>
        <v>9621.4650000000001</v>
      </c>
      <c r="X40" s="111">
        <f t="shared" si="19"/>
        <v>9621.4650000000001</v>
      </c>
      <c r="Y40" s="112">
        <f t="shared" si="19"/>
        <v>9621.4650000000001</v>
      </c>
      <c r="Z40" s="113">
        <f t="shared" si="2"/>
        <v>48107.324999999997</v>
      </c>
      <c r="AA40" s="72" t="b">
        <f t="shared" si="0"/>
        <v>1</v>
      </c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</row>
    <row r="41" spans="1:40" ht="14.25" customHeight="1" x14ac:dyDescent="0.25">
      <c r="A41" s="114" t="s">
        <v>1080</v>
      </c>
      <c r="B41" s="115"/>
      <c r="C41" s="116" t="str">
        <f>IFERROR(VLOOKUP(A41,[1]Planilha!$A:$I,2,FALSE),0)</f>
        <v>INSTALAÇÃO ELÉTRICA - 110V</v>
      </c>
      <c r="D41" s="117" t="s">
        <v>1482</v>
      </c>
      <c r="E41" s="118">
        <f>E42/$E$56</f>
        <v>0.10089475813841416</v>
      </c>
      <c r="F41" s="118"/>
      <c r="G41" s="119">
        <v>0.1</v>
      </c>
      <c r="H41" s="118">
        <v>0.1</v>
      </c>
      <c r="I41" s="118"/>
      <c r="J41" s="118"/>
      <c r="K41" s="120"/>
      <c r="L41" s="120"/>
      <c r="M41" s="120"/>
      <c r="N41" s="120"/>
      <c r="O41" s="120"/>
      <c r="P41" s="120"/>
      <c r="Q41" s="120"/>
      <c r="R41" s="120"/>
      <c r="S41" s="120"/>
      <c r="T41" s="120">
        <v>0.1</v>
      </c>
      <c r="U41" s="120">
        <v>0.4</v>
      </c>
      <c r="V41" s="120">
        <v>0.1</v>
      </c>
      <c r="W41" s="120"/>
      <c r="X41" s="120">
        <v>0.1</v>
      </c>
      <c r="Y41" s="121">
        <v>0.1</v>
      </c>
      <c r="Z41" s="106">
        <f t="shared" si="2"/>
        <v>1</v>
      </c>
      <c r="AA41" s="72" t="b">
        <f t="shared" si="0"/>
        <v>0</v>
      </c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</row>
    <row r="42" spans="1:40" ht="14.25" customHeight="1" x14ac:dyDescent="0.25">
      <c r="A42" s="107"/>
      <c r="B42" s="108"/>
      <c r="C42" s="122"/>
      <c r="D42" s="117" t="s">
        <v>1483</v>
      </c>
      <c r="E42" s="123">
        <f>MG!J418</f>
        <v>311384.00124999997</v>
      </c>
      <c r="F42" s="123">
        <f>F41*$E$42</f>
        <v>0</v>
      </c>
      <c r="G42" s="123">
        <f t="shared" ref="G42:Y42" si="20">G41*$E$42</f>
        <v>31138.400125</v>
      </c>
      <c r="H42" s="123">
        <f t="shared" si="20"/>
        <v>31138.400125</v>
      </c>
      <c r="I42" s="123">
        <f t="shared" si="20"/>
        <v>0</v>
      </c>
      <c r="J42" s="123">
        <f t="shared" si="20"/>
        <v>0</v>
      </c>
      <c r="K42" s="123">
        <f t="shared" si="20"/>
        <v>0</v>
      </c>
      <c r="L42" s="123">
        <f t="shared" si="20"/>
        <v>0</v>
      </c>
      <c r="M42" s="123">
        <f t="shared" si="20"/>
        <v>0</v>
      </c>
      <c r="N42" s="123">
        <f t="shared" si="20"/>
        <v>0</v>
      </c>
      <c r="O42" s="123">
        <f t="shared" si="20"/>
        <v>0</v>
      </c>
      <c r="P42" s="123">
        <f t="shared" si="20"/>
        <v>0</v>
      </c>
      <c r="Q42" s="123">
        <f t="shared" si="20"/>
        <v>0</v>
      </c>
      <c r="R42" s="123">
        <f t="shared" si="20"/>
        <v>0</v>
      </c>
      <c r="S42" s="123">
        <f t="shared" si="20"/>
        <v>0</v>
      </c>
      <c r="T42" s="123">
        <f t="shared" si="20"/>
        <v>31138.400125</v>
      </c>
      <c r="U42" s="123">
        <f t="shared" si="20"/>
        <v>124553.6005</v>
      </c>
      <c r="V42" s="123">
        <f t="shared" si="20"/>
        <v>31138.400125</v>
      </c>
      <c r="W42" s="123">
        <f t="shared" si="20"/>
        <v>0</v>
      </c>
      <c r="X42" s="123">
        <f t="shared" si="20"/>
        <v>31138.400125</v>
      </c>
      <c r="Y42" s="124">
        <f t="shared" si="20"/>
        <v>31138.400125</v>
      </c>
      <c r="Z42" s="113">
        <f t="shared" si="2"/>
        <v>311384.00124999997</v>
      </c>
      <c r="AA42" s="72" t="b">
        <f t="shared" si="0"/>
        <v>1</v>
      </c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</row>
    <row r="43" spans="1:40" ht="14.25" customHeight="1" x14ac:dyDescent="0.25">
      <c r="A43" s="125" t="s">
        <v>1256</v>
      </c>
      <c r="B43" s="126"/>
      <c r="C43" s="127" t="str">
        <f>IFERROR(VLOOKUP(A43,[1]Planilha!$A:$I,2,FALSE),0)</f>
        <v>INSTALAÇÕES DE CLIMATIZAÇÃO</v>
      </c>
      <c r="D43" s="110" t="s">
        <v>1482</v>
      </c>
      <c r="E43" s="103">
        <f>E44/$E$56</f>
        <v>5.048598994359106E-3</v>
      </c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33"/>
      <c r="R43" s="133"/>
      <c r="S43" s="133"/>
      <c r="T43" s="133"/>
      <c r="U43" s="133"/>
      <c r="V43" s="133">
        <v>0.5</v>
      </c>
      <c r="W43" s="133">
        <v>0.5</v>
      </c>
      <c r="X43" s="133"/>
      <c r="Y43" s="135"/>
      <c r="Z43" s="106">
        <f t="shared" si="2"/>
        <v>1</v>
      </c>
      <c r="AA43" s="72" t="b">
        <f t="shared" si="0"/>
        <v>0</v>
      </c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</row>
    <row r="44" spans="1:40" ht="14.25" customHeight="1" x14ac:dyDescent="0.25">
      <c r="A44" s="107"/>
      <c r="B44" s="108"/>
      <c r="C44" s="131"/>
      <c r="D44" s="110" t="s">
        <v>1483</v>
      </c>
      <c r="E44" s="111">
        <f>MG!J479</f>
        <v>15581.116249999999</v>
      </c>
      <c r="F44" s="111">
        <f>F43*$E$44</f>
        <v>0</v>
      </c>
      <c r="G44" s="111">
        <f t="shared" ref="G44:Y44" si="21">G43*$E$44</f>
        <v>0</v>
      </c>
      <c r="H44" s="111">
        <f t="shared" si="21"/>
        <v>0</v>
      </c>
      <c r="I44" s="111">
        <f t="shared" si="21"/>
        <v>0</v>
      </c>
      <c r="J44" s="111">
        <f t="shared" si="21"/>
        <v>0</v>
      </c>
      <c r="K44" s="111">
        <f t="shared" si="21"/>
        <v>0</v>
      </c>
      <c r="L44" s="111">
        <f t="shared" si="21"/>
        <v>0</v>
      </c>
      <c r="M44" s="111">
        <f t="shared" si="21"/>
        <v>0</v>
      </c>
      <c r="N44" s="111">
        <f t="shared" si="21"/>
        <v>0</v>
      </c>
      <c r="O44" s="111">
        <f t="shared" si="21"/>
        <v>0</v>
      </c>
      <c r="P44" s="111">
        <f t="shared" si="21"/>
        <v>0</v>
      </c>
      <c r="Q44" s="111">
        <f t="shared" si="21"/>
        <v>0</v>
      </c>
      <c r="R44" s="111">
        <f t="shared" si="21"/>
        <v>0</v>
      </c>
      <c r="S44" s="111">
        <f t="shared" si="21"/>
        <v>0</v>
      </c>
      <c r="T44" s="111">
        <f t="shared" si="21"/>
        <v>0</v>
      </c>
      <c r="U44" s="111">
        <f t="shared" si="21"/>
        <v>0</v>
      </c>
      <c r="V44" s="111">
        <f t="shared" si="21"/>
        <v>7790.5581249999996</v>
      </c>
      <c r="W44" s="111">
        <f t="shared" si="21"/>
        <v>7790.5581249999996</v>
      </c>
      <c r="X44" s="111">
        <f t="shared" si="21"/>
        <v>0</v>
      </c>
      <c r="Y44" s="112">
        <f t="shared" si="21"/>
        <v>0</v>
      </c>
      <c r="Z44" s="113">
        <f t="shared" si="2"/>
        <v>15581.116249999999</v>
      </c>
      <c r="AA44" s="72" t="b">
        <f t="shared" si="0"/>
        <v>1</v>
      </c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</row>
    <row r="45" spans="1:40" ht="14.25" customHeight="1" x14ac:dyDescent="0.25">
      <c r="A45" s="114" t="s">
        <v>1289</v>
      </c>
      <c r="B45" s="115"/>
      <c r="C45" s="116" t="str">
        <f>IFERROR(VLOOKUP(A45,[1]Planilha!$A:$I,2,FALSE),0)</f>
        <v>INSTALAÇÕES DE CABEAMENTO ESTRUTURADO</v>
      </c>
      <c r="D45" s="117" t="s">
        <v>1482</v>
      </c>
      <c r="E45" s="118">
        <f>E46/$E$56</f>
        <v>1.3412439097980986E-2</v>
      </c>
      <c r="F45" s="118"/>
      <c r="G45" s="119">
        <v>0.1</v>
      </c>
      <c r="H45" s="118">
        <v>0.1</v>
      </c>
      <c r="I45" s="118"/>
      <c r="J45" s="118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>
        <v>0.1</v>
      </c>
      <c r="V45" s="120">
        <v>0.1</v>
      </c>
      <c r="W45" s="120">
        <v>0.2</v>
      </c>
      <c r="X45" s="120">
        <v>0.2</v>
      </c>
      <c r="Y45" s="132">
        <v>0.2</v>
      </c>
      <c r="Z45" s="106">
        <f t="shared" si="2"/>
        <v>1</v>
      </c>
      <c r="AA45" s="72" t="b">
        <f t="shared" si="0"/>
        <v>0</v>
      </c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</row>
    <row r="46" spans="1:40" ht="14.25" customHeight="1" x14ac:dyDescent="0.25">
      <c r="A46" s="107"/>
      <c r="B46" s="108"/>
      <c r="C46" s="122"/>
      <c r="D46" s="117" t="s">
        <v>1483</v>
      </c>
      <c r="E46" s="123">
        <f>MG!J491</f>
        <v>41393.814999999995</v>
      </c>
      <c r="F46" s="123">
        <f>F45*$E$46</f>
        <v>0</v>
      </c>
      <c r="G46" s="123">
        <f t="shared" ref="G46:Y46" si="22">G45*$E$46</f>
        <v>4139.3814999999995</v>
      </c>
      <c r="H46" s="123">
        <f t="shared" si="22"/>
        <v>4139.3814999999995</v>
      </c>
      <c r="I46" s="123">
        <f t="shared" si="22"/>
        <v>0</v>
      </c>
      <c r="J46" s="123">
        <f t="shared" si="22"/>
        <v>0</v>
      </c>
      <c r="K46" s="123">
        <f t="shared" si="22"/>
        <v>0</v>
      </c>
      <c r="L46" s="123">
        <f t="shared" si="22"/>
        <v>0</v>
      </c>
      <c r="M46" s="123">
        <f t="shared" si="22"/>
        <v>0</v>
      </c>
      <c r="N46" s="123">
        <f t="shared" si="22"/>
        <v>0</v>
      </c>
      <c r="O46" s="123">
        <f t="shared" si="22"/>
        <v>0</v>
      </c>
      <c r="P46" s="123">
        <f t="shared" si="22"/>
        <v>0</v>
      </c>
      <c r="Q46" s="123">
        <f t="shared" si="22"/>
        <v>0</v>
      </c>
      <c r="R46" s="123">
        <f t="shared" si="22"/>
        <v>0</v>
      </c>
      <c r="S46" s="123">
        <f t="shared" si="22"/>
        <v>0</v>
      </c>
      <c r="T46" s="123">
        <f t="shared" si="22"/>
        <v>0</v>
      </c>
      <c r="U46" s="123">
        <f t="shared" si="22"/>
        <v>4139.3814999999995</v>
      </c>
      <c r="V46" s="123">
        <f t="shared" si="22"/>
        <v>4139.3814999999995</v>
      </c>
      <c r="W46" s="123">
        <f t="shared" si="22"/>
        <v>8278.762999999999</v>
      </c>
      <c r="X46" s="123">
        <f t="shared" si="22"/>
        <v>8278.762999999999</v>
      </c>
      <c r="Y46" s="124">
        <f t="shared" si="22"/>
        <v>8278.762999999999</v>
      </c>
      <c r="Z46" s="113">
        <f t="shared" si="2"/>
        <v>41393.814999999995</v>
      </c>
      <c r="AA46" s="72" t="b">
        <f t="shared" si="0"/>
        <v>1</v>
      </c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</row>
    <row r="47" spans="1:40" ht="14.25" customHeight="1" x14ac:dyDescent="0.25">
      <c r="A47" s="125" t="s">
        <v>1357</v>
      </c>
      <c r="B47" s="126"/>
      <c r="C47" s="127" t="str">
        <f>IFERROR(VLOOKUP(A47,[1]Planilha!$A:$I,2,FALSE),0)</f>
        <v>SISTEMA DE EXAUSTÃO MECÂNICA</v>
      </c>
      <c r="D47" s="110" t="s">
        <v>1482</v>
      </c>
      <c r="E47" s="103">
        <f>E48/$E$56</f>
        <v>3.8203783296296735E-3</v>
      </c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33"/>
      <c r="R47" s="133"/>
      <c r="S47" s="133"/>
      <c r="T47" s="133"/>
      <c r="U47" s="133"/>
      <c r="V47" s="133">
        <v>0.5</v>
      </c>
      <c r="W47" s="133">
        <v>0.5</v>
      </c>
      <c r="X47" s="133"/>
      <c r="Y47" s="135"/>
      <c r="Z47" s="106">
        <f t="shared" si="2"/>
        <v>1</v>
      </c>
      <c r="AA47" s="72" t="b">
        <f t="shared" si="0"/>
        <v>0</v>
      </c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</row>
    <row r="48" spans="1:40" ht="14.25" customHeight="1" x14ac:dyDescent="0.25">
      <c r="A48" s="107"/>
      <c r="B48" s="108"/>
      <c r="C48" s="131"/>
      <c r="D48" s="110" t="s">
        <v>1483</v>
      </c>
      <c r="E48" s="111">
        <f>MG!J517</f>
        <v>11790.55</v>
      </c>
      <c r="F48" s="111">
        <f>F47*$E$48</f>
        <v>0</v>
      </c>
      <c r="G48" s="111">
        <f t="shared" ref="G48:Y48" si="23">G47*$E$48</f>
        <v>0</v>
      </c>
      <c r="H48" s="111">
        <f t="shared" si="23"/>
        <v>0</v>
      </c>
      <c r="I48" s="111">
        <f t="shared" si="23"/>
        <v>0</v>
      </c>
      <c r="J48" s="111">
        <f t="shared" si="23"/>
        <v>0</v>
      </c>
      <c r="K48" s="111">
        <f t="shared" si="23"/>
        <v>0</v>
      </c>
      <c r="L48" s="111">
        <f t="shared" si="23"/>
        <v>0</v>
      </c>
      <c r="M48" s="111">
        <f t="shared" si="23"/>
        <v>0</v>
      </c>
      <c r="N48" s="111">
        <f t="shared" si="23"/>
        <v>0</v>
      </c>
      <c r="O48" s="111">
        <f t="shared" si="23"/>
        <v>0</v>
      </c>
      <c r="P48" s="111">
        <f t="shared" si="23"/>
        <v>0</v>
      </c>
      <c r="Q48" s="111">
        <f t="shared" si="23"/>
        <v>0</v>
      </c>
      <c r="R48" s="111">
        <f t="shared" si="23"/>
        <v>0</v>
      </c>
      <c r="S48" s="111">
        <f t="shared" si="23"/>
        <v>0</v>
      </c>
      <c r="T48" s="111">
        <f t="shared" si="23"/>
        <v>0</v>
      </c>
      <c r="U48" s="111">
        <f t="shared" si="23"/>
        <v>0</v>
      </c>
      <c r="V48" s="111">
        <f t="shared" si="23"/>
        <v>5895.2749999999996</v>
      </c>
      <c r="W48" s="111">
        <f t="shared" si="23"/>
        <v>5895.2749999999996</v>
      </c>
      <c r="X48" s="111">
        <f t="shared" si="23"/>
        <v>0</v>
      </c>
      <c r="Y48" s="112">
        <f t="shared" si="23"/>
        <v>0</v>
      </c>
      <c r="Z48" s="113">
        <f t="shared" si="2"/>
        <v>11790.55</v>
      </c>
      <c r="AA48" s="72" t="b">
        <f t="shared" si="0"/>
        <v>1</v>
      </c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</row>
    <row r="49" spans="1:40" ht="14.25" customHeight="1" x14ac:dyDescent="0.25">
      <c r="A49" s="114" t="s">
        <v>1365</v>
      </c>
      <c r="B49" s="115"/>
      <c r="C49" s="116" t="str">
        <f>IFERROR(VLOOKUP(A49,[1]Planilha!$A:$I,2,FALSE),0)</f>
        <v>SISTEMA DE PROTEÇÃO CONTRA DESCARGAS ATMOSFÉRICAS (SPDA)</v>
      </c>
      <c r="D49" s="117" t="s">
        <v>1482</v>
      </c>
      <c r="E49" s="118">
        <f>E50/$E$56</f>
        <v>1.8158674923322911E-2</v>
      </c>
      <c r="F49" s="118"/>
      <c r="G49" s="119">
        <v>0.2</v>
      </c>
      <c r="H49" s="118">
        <v>0.2</v>
      </c>
      <c r="I49" s="118"/>
      <c r="J49" s="118"/>
      <c r="K49" s="120"/>
      <c r="L49" s="120"/>
      <c r="M49" s="120"/>
      <c r="N49" s="120"/>
      <c r="O49" s="120"/>
      <c r="P49" s="120"/>
      <c r="Q49" s="120"/>
      <c r="R49" s="120">
        <v>0.1</v>
      </c>
      <c r="S49" s="120">
        <v>0.2</v>
      </c>
      <c r="T49" s="120">
        <v>0.1</v>
      </c>
      <c r="U49" s="120"/>
      <c r="V49" s="120">
        <v>0.2</v>
      </c>
      <c r="W49" s="120"/>
      <c r="X49" s="120"/>
      <c r="Y49" s="121"/>
      <c r="Z49" s="106">
        <f t="shared" si="2"/>
        <v>1</v>
      </c>
      <c r="AA49" s="72" t="b">
        <f t="shared" si="0"/>
        <v>0</v>
      </c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</row>
    <row r="50" spans="1:40" ht="14.25" customHeight="1" x14ac:dyDescent="0.25">
      <c r="A50" s="107"/>
      <c r="B50" s="108"/>
      <c r="C50" s="122"/>
      <c r="D50" s="117" t="s">
        <v>1483</v>
      </c>
      <c r="E50" s="123">
        <f>MG!J520</f>
        <v>56041.770250000001</v>
      </c>
      <c r="F50" s="123">
        <f>F49*$E$50</f>
        <v>0</v>
      </c>
      <c r="G50" s="123">
        <f t="shared" ref="G50:Y50" si="24">G49*$E$50</f>
        <v>11208.354050000002</v>
      </c>
      <c r="H50" s="123">
        <f t="shared" si="24"/>
        <v>11208.354050000002</v>
      </c>
      <c r="I50" s="123">
        <f t="shared" si="24"/>
        <v>0</v>
      </c>
      <c r="J50" s="123">
        <f t="shared" si="24"/>
        <v>0</v>
      </c>
      <c r="K50" s="123">
        <f t="shared" si="24"/>
        <v>0</v>
      </c>
      <c r="L50" s="123">
        <f t="shared" si="24"/>
        <v>0</v>
      </c>
      <c r="M50" s="123">
        <f t="shared" si="24"/>
        <v>0</v>
      </c>
      <c r="N50" s="123">
        <f t="shared" si="24"/>
        <v>0</v>
      </c>
      <c r="O50" s="123">
        <f t="shared" si="24"/>
        <v>0</v>
      </c>
      <c r="P50" s="123">
        <f t="shared" si="24"/>
        <v>0</v>
      </c>
      <c r="Q50" s="123">
        <f t="shared" si="24"/>
        <v>0</v>
      </c>
      <c r="R50" s="123">
        <f t="shared" si="24"/>
        <v>5604.1770250000009</v>
      </c>
      <c r="S50" s="123">
        <f t="shared" si="24"/>
        <v>11208.354050000002</v>
      </c>
      <c r="T50" s="123">
        <f t="shared" si="24"/>
        <v>5604.1770250000009</v>
      </c>
      <c r="U50" s="123">
        <f t="shared" si="24"/>
        <v>0</v>
      </c>
      <c r="V50" s="123">
        <f t="shared" si="24"/>
        <v>11208.354050000002</v>
      </c>
      <c r="W50" s="123">
        <f t="shared" si="24"/>
        <v>0</v>
      </c>
      <c r="X50" s="123">
        <f t="shared" si="24"/>
        <v>0</v>
      </c>
      <c r="Y50" s="124">
        <f t="shared" si="24"/>
        <v>0</v>
      </c>
      <c r="Z50" s="113">
        <f t="shared" si="2"/>
        <v>56041.770250000009</v>
      </c>
      <c r="AA50" s="72" t="b">
        <f t="shared" si="0"/>
        <v>1</v>
      </c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</row>
    <row r="51" spans="1:40" ht="14.25" customHeight="1" x14ac:dyDescent="0.25">
      <c r="A51" s="125" t="s">
        <v>1410</v>
      </c>
      <c r="B51" s="126"/>
      <c r="C51" s="127" t="str">
        <f>IFERROR(VLOOKUP(A51,[1]Planilha!$A:$I,2,FALSE),0)</f>
        <v>SERVIÇOS COMPLEMENTARES</v>
      </c>
      <c r="D51" s="110" t="s">
        <v>1482</v>
      </c>
      <c r="E51" s="103">
        <f>E52/$E$56</f>
        <v>3.6195171527635579E-2</v>
      </c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33"/>
      <c r="R51" s="133"/>
      <c r="S51" s="133"/>
      <c r="T51" s="133"/>
      <c r="U51" s="133"/>
      <c r="V51" s="133"/>
      <c r="W51" s="133"/>
      <c r="X51" s="133">
        <v>0.5</v>
      </c>
      <c r="Y51" s="135">
        <v>0.5</v>
      </c>
      <c r="Z51" s="106">
        <f t="shared" si="2"/>
        <v>1</v>
      </c>
      <c r="AA51" s="72" t="b">
        <f t="shared" si="0"/>
        <v>0</v>
      </c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</row>
    <row r="52" spans="1:40" ht="14.25" customHeight="1" x14ac:dyDescent="0.25">
      <c r="A52" s="136"/>
      <c r="B52" s="137"/>
      <c r="C52" s="131"/>
      <c r="D52" s="110" t="s">
        <v>1483</v>
      </c>
      <c r="E52" s="111">
        <f>MG!J536</f>
        <v>111706.47062499999</v>
      </c>
      <c r="F52" s="111">
        <f>F51*$E$52</f>
        <v>0</v>
      </c>
      <c r="G52" s="111">
        <f t="shared" ref="G52:Y52" si="25">G51*$E$52</f>
        <v>0</v>
      </c>
      <c r="H52" s="111">
        <f t="shared" si="25"/>
        <v>0</v>
      </c>
      <c r="I52" s="111">
        <f t="shared" si="25"/>
        <v>0</v>
      </c>
      <c r="J52" s="111">
        <f t="shared" si="25"/>
        <v>0</v>
      </c>
      <c r="K52" s="111">
        <f t="shared" si="25"/>
        <v>0</v>
      </c>
      <c r="L52" s="111">
        <f t="shared" si="25"/>
        <v>0</v>
      </c>
      <c r="M52" s="111">
        <f t="shared" si="25"/>
        <v>0</v>
      </c>
      <c r="N52" s="111">
        <f t="shared" si="25"/>
        <v>0</v>
      </c>
      <c r="O52" s="111">
        <f t="shared" si="25"/>
        <v>0</v>
      </c>
      <c r="P52" s="111">
        <f t="shared" si="25"/>
        <v>0</v>
      </c>
      <c r="Q52" s="111">
        <f t="shared" si="25"/>
        <v>0</v>
      </c>
      <c r="R52" s="111">
        <f t="shared" si="25"/>
        <v>0</v>
      </c>
      <c r="S52" s="111">
        <f t="shared" si="25"/>
        <v>0</v>
      </c>
      <c r="T52" s="111">
        <f t="shared" si="25"/>
        <v>0</v>
      </c>
      <c r="U52" s="111">
        <f t="shared" si="25"/>
        <v>0</v>
      </c>
      <c r="V52" s="111">
        <f t="shared" si="25"/>
        <v>0</v>
      </c>
      <c r="W52" s="111">
        <f t="shared" si="25"/>
        <v>0</v>
      </c>
      <c r="X52" s="111">
        <f t="shared" si="25"/>
        <v>55853.235312499994</v>
      </c>
      <c r="Y52" s="112">
        <f t="shared" si="25"/>
        <v>55853.235312499994</v>
      </c>
      <c r="Z52" s="113">
        <f t="shared" si="2"/>
        <v>111706.47062499999</v>
      </c>
      <c r="AA52" s="72" t="b">
        <f t="shared" si="0"/>
        <v>1</v>
      </c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</row>
    <row r="53" spans="1:40" ht="14.25" customHeight="1" x14ac:dyDescent="0.25">
      <c r="A53" s="114" t="s">
        <v>1439</v>
      </c>
      <c r="B53" s="115"/>
      <c r="C53" s="116" t="str">
        <f>IFERROR(VLOOKUP(A53,[1]Planilha!$A:$I,2,FALSE),0)</f>
        <v>SERVIÇOS FINAIS</v>
      </c>
      <c r="D53" s="117" t="s">
        <v>1482</v>
      </c>
      <c r="E53" s="118">
        <f>E54/$E$56</f>
        <v>1.1978624675669388E-3</v>
      </c>
      <c r="F53" s="118"/>
      <c r="G53" s="119"/>
      <c r="H53" s="118"/>
      <c r="I53" s="118"/>
      <c r="J53" s="118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32">
        <v>1</v>
      </c>
      <c r="Z53" s="106">
        <f t="shared" si="2"/>
        <v>1</v>
      </c>
      <c r="AA53" s="72" t="b">
        <f t="shared" si="0"/>
        <v>0</v>
      </c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</row>
    <row r="54" spans="1:40" ht="14.25" customHeight="1" x14ac:dyDescent="0.25">
      <c r="A54" s="107"/>
      <c r="B54" s="108"/>
      <c r="C54" s="122"/>
      <c r="D54" s="117" t="s">
        <v>1483</v>
      </c>
      <c r="E54" s="123">
        <f>MG!J546</f>
        <v>3696.8739999999998</v>
      </c>
      <c r="F54" s="123">
        <f>F53*$E$54</f>
        <v>0</v>
      </c>
      <c r="G54" s="123">
        <f t="shared" ref="G54:Y54" si="26">G53*$E$54</f>
        <v>0</v>
      </c>
      <c r="H54" s="123">
        <f t="shared" si="26"/>
        <v>0</v>
      </c>
      <c r="I54" s="123">
        <f t="shared" si="26"/>
        <v>0</v>
      </c>
      <c r="J54" s="123">
        <f t="shared" si="26"/>
        <v>0</v>
      </c>
      <c r="K54" s="123">
        <f t="shared" si="26"/>
        <v>0</v>
      </c>
      <c r="L54" s="123">
        <f t="shared" si="26"/>
        <v>0</v>
      </c>
      <c r="M54" s="123">
        <f t="shared" si="26"/>
        <v>0</v>
      </c>
      <c r="N54" s="123">
        <f t="shared" si="26"/>
        <v>0</v>
      </c>
      <c r="O54" s="123">
        <f t="shared" si="26"/>
        <v>0</v>
      </c>
      <c r="P54" s="123">
        <f t="shared" si="26"/>
        <v>0</v>
      </c>
      <c r="Q54" s="123">
        <f t="shared" si="26"/>
        <v>0</v>
      </c>
      <c r="R54" s="123">
        <f t="shared" si="26"/>
        <v>0</v>
      </c>
      <c r="S54" s="123">
        <f t="shared" si="26"/>
        <v>0</v>
      </c>
      <c r="T54" s="123">
        <f t="shared" si="26"/>
        <v>0</v>
      </c>
      <c r="U54" s="123">
        <f t="shared" si="26"/>
        <v>0</v>
      </c>
      <c r="V54" s="123">
        <f t="shared" si="26"/>
        <v>0</v>
      </c>
      <c r="W54" s="123">
        <f t="shared" si="26"/>
        <v>0</v>
      </c>
      <c r="X54" s="123">
        <f t="shared" si="26"/>
        <v>0</v>
      </c>
      <c r="Y54" s="138">
        <f t="shared" si="26"/>
        <v>3696.8739999999998</v>
      </c>
      <c r="Z54" s="113">
        <f t="shared" si="2"/>
        <v>3696.8739999999998</v>
      </c>
      <c r="AA54" s="72" t="b">
        <f>Z54=E54</f>
        <v>1</v>
      </c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</row>
    <row r="55" spans="1:40" ht="14.25" customHeight="1" x14ac:dyDescent="0.25">
      <c r="A55" s="139" t="s">
        <v>1485</v>
      </c>
      <c r="B55" s="140"/>
      <c r="C55" s="141"/>
      <c r="D55" s="142" t="s">
        <v>1482</v>
      </c>
      <c r="E55" s="143">
        <f>E7+E9+E11+E13+E15+E17+E19+E21+E23+E25+E27+E29+E31+E33+E35+E37+E39+E41+E43+E45+E47+E49+E51+E53</f>
        <v>0.99999999999999989</v>
      </c>
      <c r="F55" s="144">
        <f t="shared" ref="F55:Y55" si="27">F56/$E$56</f>
        <v>3.4870918631016511E-2</v>
      </c>
      <c r="G55" s="144">
        <f t="shared" si="27"/>
        <v>4.7221944536011369E-2</v>
      </c>
      <c r="H55" s="144">
        <f t="shared" si="27"/>
        <v>5.1729820773277001E-2</v>
      </c>
      <c r="I55" s="144">
        <f t="shared" si="27"/>
        <v>4.4798776639251928E-2</v>
      </c>
      <c r="J55" s="144">
        <f t="shared" si="27"/>
        <v>2.5345427694028175E-2</v>
      </c>
      <c r="K55" s="144">
        <f t="shared" si="27"/>
        <v>2.5345427694028175E-2</v>
      </c>
      <c r="L55" s="144">
        <f t="shared" si="27"/>
        <v>6.6163004211976656E-2</v>
      </c>
      <c r="M55" s="144">
        <f t="shared" si="27"/>
        <v>6.6163004211976656E-2</v>
      </c>
      <c r="N55" s="144">
        <f t="shared" si="27"/>
        <v>5.2698824071665845E-2</v>
      </c>
      <c r="O55" s="144">
        <f t="shared" si="27"/>
        <v>4.6158550006067847E-2</v>
      </c>
      <c r="P55" s="144">
        <f t="shared" si="27"/>
        <v>5.0878097351207095E-2</v>
      </c>
      <c r="Q55" s="144">
        <f t="shared" si="27"/>
        <v>5.0878097351207095E-2</v>
      </c>
      <c r="R55" s="144">
        <f t="shared" si="27"/>
        <v>4.6185202698221073E-2</v>
      </c>
      <c r="S55" s="144">
        <f t="shared" si="27"/>
        <v>5.8961007860417726E-2</v>
      </c>
      <c r="T55" s="144">
        <f t="shared" si="27"/>
        <v>6.7234616181926846E-2</v>
      </c>
      <c r="U55" s="144">
        <f t="shared" si="27"/>
        <v>5.3657011282660233E-2</v>
      </c>
      <c r="V55" s="144">
        <f t="shared" si="27"/>
        <v>4.2920240137013128E-2</v>
      </c>
      <c r="W55" s="144">
        <f t="shared" si="27"/>
        <v>3.3655540277196472E-2</v>
      </c>
      <c r="X55" s="144">
        <f t="shared" si="27"/>
        <v>7.0396457521593347E-2</v>
      </c>
      <c r="Y55" s="145">
        <f t="shared" si="27"/>
        <v>6.4738030869256752E-2</v>
      </c>
      <c r="Z55" s="106">
        <f t="shared" si="2"/>
        <v>0.99999999999999967</v>
      </c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</row>
    <row r="56" spans="1:40" ht="13.5" customHeight="1" thickBot="1" x14ac:dyDescent="0.3">
      <c r="A56" s="146"/>
      <c r="B56" s="147"/>
      <c r="C56" s="148"/>
      <c r="D56" s="149" t="s">
        <v>1483</v>
      </c>
      <c r="E56" s="150">
        <f>E8+E10+E12+E14+E16+E18+E20+E22+E24+E26+E28+E30+E32+E34+E36+E38+E40+E42+E44+E46+E48+E50+E52+E54</f>
        <v>3086225.7563750003</v>
      </c>
      <c r="F56" s="150">
        <f t="shared" ref="F56:X56" si="28">F8+F10+F12+F14+F16+F18+F20+F22+F24+F26+F28+F30+F32+F34+F36+F38+F40+F42+F44+F46+F48+F50+F52+F54</f>
        <v>107619.52722750002</v>
      </c>
      <c r="G56" s="150">
        <f t="shared" si="28"/>
        <v>145737.58149315001</v>
      </c>
      <c r="H56" s="150">
        <f t="shared" si="28"/>
        <v>159649.90524315002</v>
      </c>
      <c r="I56" s="150">
        <f t="shared" si="28"/>
        <v>138259.13831814998</v>
      </c>
      <c r="J56" s="150">
        <f t="shared" si="28"/>
        <v>78221.711755649987</v>
      </c>
      <c r="K56" s="150">
        <f t="shared" si="28"/>
        <v>78221.711755649987</v>
      </c>
      <c r="L56" s="150">
        <f t="shared" si="28"/>
        <v>204193.96771814997</v>
      </c>
      <c r="M56" s="150">
        <f t="shared" si="28"/>
        <v>204193.96771814997</v>
      </c>
      <c r="N56" s="150">
        <f t="shared" si="28"/>
        <v>162640.46818065</v>
      </c>
      <c r="O56" s="150">
        <f t="shared" si="28"/>
        <v>142455.70590565001</v>
      </c>
      <c r="P56" s="150">
        <f t="shared" si="28"/>
        <v>157021.29448065002</v>
      </c>
      <c r="Q56" s="150">
        <f t="shared" si="28"/>
        <v>157021.29448065002</v>
      </c>
      <c r="R56" s="150">
        <f t="shared" si="28"/>
        <v>142537.96213065003</v>
      </c>
      <c r="S56" s="150">
        <f t="shared" si="28"/>
        <v>181966.98108065003</v>
      </c>
      <c r="T56" s="150">
        <f t="shared" si="28"/>
        <v>207501.20418065003</v>
      </c>
      <c r="U56" s="150">
        <f t="shared" si="28"/>
        <v>165597.65023065</v>
      </c>
      <c r="V56" s="150">
        <f t="shared" si="28"/>
        <v>132461.55058064999</v>
      </c>
      <c r="W56" s="150">
        <f t="shared" si="28"/>
        <v>103868.59524819997</v>
      </c>
      <c r="X56" s="150">
        <f t="shared" si="28"/>
        <v>217259.3603607</v>
      </c>
      <c r="Y56" s="151">
        <f>Y8+Y10+Y12+Y14+Y16+Y18+Y20+Y22+Y24+Y26+Y28+Y30+Y32+Y34+Y36+Y38+Y40+Y42+Y44+Y46+Y48+Y50+Y52+Y54</f>
        <v>199796.17828570004</v>
      </c>
      <c r="Z56" s="113">
        <f t="shared" si="2"/>
        <v>3086225.7563749999</v>
      </c>
      <c r="AA56" s="152"/>
      <c r="AB56" s="152"/>
      <c r="AC56" s="152"/>
      <c r="AD56" s="152"/>
      <c r="AE56" s="152"/>
      <c r="AF56" s="72"/>
      <c r="AG56" s="72"/>
      <c r="AH56" s="72"/>
      <c r="AI56" s="72"/>
      <c r="AJ56" s="72"/>
      <c r="AK56" s="72"/>
      <c r="AL56" s="72"/>
      <c r="AM56" s="72"/>
      <c r="AN56" s="72"/>
    </row>
    <row r="57" spans="1:40" ht="3.75" customHeight="1" thickBot="1" x14ac:dyDescent="0.3">
      <c r="A57" s="153"/>
      <c r="B57" s="153"/>
      <c r="C57" s="153"/>
      <c r="D57" s="154"/>
      <c r="E57" s="154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2">
        <f>100-Z56</f>
        <v>-3086125.7563749999</v>
      </c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</row>
    <row r="58" spans="1:40" ht="14.25" customHeight="1" x14ac:dyDescent="0.25">
      <c r="A58" s="155"/>
      <c r="B58" s="156"/>
      <c r="C58" s="156"/>
      <c r="D58" s="156"/>
      <c r="E58" s="156"/>
      <c r="F58" s="156"/>
      <c r="G58" s="156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8"/>
      <c r="Z58" s="152"/>
      <c r="AA58" s="72" t="s">
        <v>1486</v>
      </c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</row>
    <row r="59" spans="1:40" ht="14.25" customHeight="1" x14ac:dyDescent="0.25">
      <c r="A59" s="159"/>
      <c r="B59" s="160"/>
      <c r="C59" s="160"/>
      <c r="D59" s="160"/>
      <c r="E59" s="160"/>
      <c r="F59" s="160"/>
      <c r="G59" s="160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161"/>
      <c r="Z59" s="15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</row>
    <row r="60" spans="1:40" ht="14.25" customHeight="1" x14ac:dyDescent="0.25">
      <c r="A60" s="159"/>
      <c r="B60" s="160"/>
      <c r="C60" s="160"/>
      <c r="D60" s="160"/>
      <c r="E60" s="160"/>
      <c r="F60" s="160"/>
      <c r="G60" s="160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161"/>
      <c r="Z60" s="15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</row>
    <row r="61" spans="1:40" ht="14.25" customHeight="1" x14ac:dyDescent="0.25">
      <c r="A61" s="159"/>
      <c r="B61" s="162"/>
      <c r="C61" s="162"/>
      <c r="D61" s="160"/>
      <c r="E61" s="74"/>
      <c r="F61" s="163" t="s">
        <v>1448</v>
      </c>
      <c r="G61" s="163"/>
      <c r="H61" s="163"/>
      <c r="I61" s="163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164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</row>
    <row r="62" spans="1:40" ht="14.25" customHeight="1" x14ac:dyDescent="0.25">
      <c r="A62" s="159"/>
      <c r="B62" s="165" t="s">
        <v>1449</v>
      </c>
      <c r="C62" s="165"/>
      <c r="D62" s="160"/>
      <c r="E62" s="74"/>
      <c r="F62" s="166" t="s">
        <v>1487</v>
      </c>
      <c r="G62" s="166"/>
      <c r="H62" s="166"/>
      <c r="I62" s="166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164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</row>
    <row r="63" spans="1:40" ht="14.25" customHeight="1" x14ac:dyDescent="0.25">
      <c r="A63" s="167"/>
      <c r="B63" s="168" t="s">
        <v>1451</v>
      </c>
      <c r="C63" s="168"/>
      <c r="D63" s="74"/>
      <c r="F63" s="169" t="s">
        <v>1452</v>
      </c>
      <c r="G63" s="169"/>
      <c r="H63" s="169"/>
      <c r="I63" s="169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161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</row>
    <row r="64" spans="1:40" ht="12.75" customHeight="1" thickBot="1" x14ac:dyDescent="0.3">
      <c r="A64" s="170"/>
      <c r="B64" s="171"/>
      <c r="C64" s="171"/>
      <c r="D64" s="172"/>
      <c r="E64" s="172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3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</row>
    <row r="65" spans="1:40" ht="12.75" customHeight="1" x14ac:dyDescent="0.25">
      <c r="A65" s="72"/>
      <c r="B65" s="72"/>
      <c r="C65" s="72"/>
      <c r="D65" s="74"/>
      <c r="E65" s="74" t="b">
        <f>E56=[1]Planilha!I550</f>
        <v>0</v>
      </c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</row>
    <row r="66" spans="1:40" ht="12.75" customHeight="1" x14ac:dyDescent="0.25">
      <c r="A66" s="72"/>
      <c r="B66" s="72"/>
      <c r="C66" s="72"/>
      <c r="D66" s="74"/>
      <c r="E66" s="74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</row>
    <row r="67" spans="1:40" ht="12.75" customHeight="1" x14ac:dyDescent="0.25">
      <c r="A67" s="72"/>
      <c r="B67" s="72"/>
      <c r="C67" s="72"/>
      <c r="D67" s="74"/>
      <c r="E67" s="74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</row>
    <row r="68" spans="1:40" ht="12.75" customHeight="1" x14ac:dyDescent="0.25">
      <c r="A68" s="72"/>
      <c r="B68" s="72"/>
      <c r="C68" s="72"/>
      <c r="D68" s="74"/>
      <c r="E68" s="74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</row>
    <row r="69" spans="1:40" ht="12.75" customHeight="1" x14ac:dyDescent="0.25">
      <c r="A69" s="72"/>
      <c r="B69" s="72"/>
      <c r="C69" s="72"/>
      <c r="D69" s="74"/>
      <c r="E69" s="74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</row>
    <row r="70" spans="1:40" ht="12.75" customHeight="1" x14ac:dyDescent="0.25">
      <c r="A70" s="72"/>
      <c r="B70" s="72"/>
      <c r="C70" s="72"/>
      <c r="D70" s="74"/>
      <c r="E70" s="74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</row>
    <row r="71" spans="1:40" ht="12.75" customHeight="1" x14ac:dyDescent="0.25">
      <c r="A71" s="72"/>
      <c r="B71" s="72"/>
      <c r="C71" s="72"/>
      <c r="D71" s="74"/>
      <c r="E71" s="74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</row>
    <row r="72" spans="1:40" ht="12.75" customHeight="1" x14ac:dyDescent="0.25">
      <c r="A72" s="72"/>
      <c r="B72" s="72"/>
      <c r="C72" s="72"/>
      <c r="D72" s="74"/>
      <c r="E72" s="74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</row>
    <row r="73" spans="1:40" ht="12.75" customHeight="1" x14ac:dyDescent="0.25">
      <c r="A73" s="72"/>
      <c r="B73" s="72"/>
      <c r="C73" s="72"/>
      <c r="D73" s="74"/>
      <c r="E73" s="74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</row>
    <row r="74" spans="1:40" ht="12.75" customHeight="1" x14ac:dyDescent="0.25">
      <c r="A74" s="72"/>
      <c r="B74" s="72"/>
      <c r="C74" s="72"/>
      <c r="D74" s="74"/>
      <c r="E74" s="74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</row>
    <row r="75" spans="1:40" ht="12.75" customHeight="1" x14ac:dyDescent="0.25">
      <c r="A75" s="72"/>
      <c r="B75" s="72"/>
      <c r="C75" s="72"/>
      <c r="D75" s="74"/>
      <c r="E75" s="74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</row>
    <row r="76" spans="1:40" ht="12.75" customHeight="1" x14ac:dyDescent="0.25">
      <c r="A76" s="72"/>
      <c r="B76" s="72"/>
      <c r="C76" s="72"/>
      <c r="D76" s="74"/>
      <c r="E76" s="74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</row>
    <row r="77" spans="1:40" ht="12.75" customHeight="1" x14ac:dyDescent="0.25">
      <c r="A77" s="72"/>
      <c r="B77" s="72"/>
      <c r="C77" s="72"/>
      <c r="D77" s="74"/>
      <c r="E77" s="74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</row>
    <row r="78" spans="1:40" ht="12.75" customHeight="1" x14ac:dyDescent="0.25">
      <c r="A78" s="72"/>
      <c r="B78" s="72"/>
      <c r="C78" s="72"/>
      <c r="D78" s="74"/>
      <c r="E78" s="74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</row>
    <row r="79" spans="1:40" ht="12.75" customHeight="1" x14ac:dyDescent="0.25">
      <c r="A79" s="72"/>
      <c r="B79" s="72"/>
      <c r="C79" s="72"/>
      <c r="D79" s="74"/>
      <c r="E79" s="74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</row>
    <row r="80" spans="1:40" ht="12.75" customHeight="1" x14ac:dyDescent="0.25">
      <c r="A80" s="72"/>
      <c r="B80" s="72"/>
      <c r="C80" s="72"/>
      <c r="D80" s="74"/>
      <c r="E80" s="74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</row>
    <row r="81" spans="1:40" ht="12.75" customHeight="1" x14ac:dyDescent="0.25">
      <c r="A81" s="72"/>
      <c r="B81" s="72"/>
      <c r="C81" s="72"/>
      <c r="D81" s="74"/>
      <c r="E81" s="74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</row>
    <row r="82" spans="1:40" ht="12.75" customHeight="1" x14ac:dyDescent="0.25">
      <c r="A82" s="72"/>
      <c r="B82" s="72"/>
      <c r="C82" s="72"/>
      <c r="D82" s="74"/>
      <c r="E82" s="74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</row>
    <row r="83" spans="1:40" ht="12.75" customHeight="1" x14ac:dyDescent="0.25">
      <c r="A83" s="72"/>
      <c r="B83" s="72"/>
      <c r="C83" s="72"/>
      <c r="D83" s="74"/>
      <c r="E83" s="74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</row>
    <row r="84" spans="1:40" ht="12.75" customHeight="1" x14ac:dyDescent="0.25">
      <c r="A84" s="72"/>
      <c r="B84" s="72"/>
      <c r="C84" s="72"/>
      <c r="D84" s="74"/>
      <c r="E84" s="74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</row>
    <row r="85" spans="1:40" ht="12.75" customHeight="1" x14ac:dyDescent="0.25">
      <c r="A85" s="72"/>
      <c r="B85" s="72"/>
      <c r="C85" s="72"/>
      <c r="D85" s="74"/>
      <c r="E85" s="74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</row>
    <row r="86" spans="1:40" ht="12.75" customHeight="1" x14ac:dyDescent="0.25">
      <c r="A86" s="72"/>
      <c r="B86" s="72"/>
      <c r="C86" s="72"/>
      <c r="D86" s="74"/>
      <c r="E86" s="74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</row>
    <row r="87" spans="1:40" ht="12.75" customHeight="1" x14ac:dyDescent="0.25">
      <c r="A87" s="72"/>
      <c r="B87" s="72"/>
      <c r="C87" s="72"/>
      <c r="D87" s="74"/>
      <c r="E87" s="74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</row>
    <row r="88" spans="1:40" ht="12.75" customHeight="1" x14ac:dyDescent="0.25">
      <c r="A88" s="72"/>
      <c r="B88" s="72"/>
      <c r="C88" s="72"/>
      <c r="D88" s="74"/>
      <c r="E88" s="74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</row>
    <row r="89" spans="1:40" ht="12.75" customHeight="1" x14ac:dyDescent="0.25">
      <c r="A89" s="72"/>
      <c r="B89" s="72"/>
      <c r="C89" s="72"/>
      <c r="D89" s="74"/>
      <c r="E89" s="74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</row>
    <row r="90" spans="1:40" ht="12.75" customHeight="1" x14ac:dyDescent="0.25">
      <c r="A90" s="72"/>
      <c r="B90" s="72"/>
      <c r="C90" s="72"/>
      <c r="D90" s="74"/>
      <c r="E90" s="74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</row>
    <row r="91" spans="1:40" ht="12.75" customHeight="1" x14ac:dyDescent="0.25">
      <c r="A91" s="72"/>
      <c r="B91" s="72"/>
      <c r="C91" s="72"/>
      <c r="D91" s="74"/>
      <c r="E91" s="74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</row>
    <row r="92" spans="1:40" ht="12.75" customHeight="1" x14ac:dyDescent="0.25">
      <c r="A92" s="72"/>
      <c r="B92" s="72"/>
      <c r="C92" s="72"/>
      <c r="D92" s="74"/>
      <c r="E92" s="74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</row>
    <row r="93" spans="1:40" ht="12.75" customHeight="1" x14ac:dyDescent="0.25">
      <c r="A93" s="72"/>
      <c r="B93" s="72"/>
      <c r="C93" s="72"/>
      <c r="D93" s="74"/>
      <c r="E93" s="74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</row>
    <row r="94" spans="1:40" ht="12.75" customHeight="1" x14ac:dyDescent="0.25">
      <c r="A94" s="72"/>
      <c r="B94" s="72"/>
      <c r="C94" s="72"/>
      <c r="D94" s="74"/>
      <c r="E94" s="74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</row>
    <row r="95" spans="1:40" ht="12.75" customHeight="1" x14ac:dyDescent="0.25">
      <c r="A95" s="72"/>
      <c r="B95" s="72"/>
      <c r="C95" s="72"/>
      <c r="D95" s="74"/>
      <c r="E95" s="74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</row>
    <row r="96" spans="1:40" ht="12.75" customHeight="1" x14ac:dyDescent="0.25">
      <c r="A96" s="72"/>
      <c r="B96" s="72"/>
      <c r="C96" s="72"/>
      <c r="D96" s="74"/>
      <c r="E96" s="74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</row>
    <row r="97" spans="1:40" ht="12.75" customHeight="1" x14ac:dyDescent="0.25">
      <c r="A97" s="72"/>
      <c r="B97" s="72"/>
      <c r="C97" s="72"/>
      <c r="D97" s="74"/>
      <c r="E97" s="74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</row>
    <row r="98" spans="1:40" ht="12.75" customHeight="1" x14ac:dyDescent="0.25">
      <c r="A98" s="72"/>
      <c r="B98" s="72"/>
      <c r="C98" s="72"/>
      <c r="D98" s="74"/>
      <c r="E98" s="74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</row>
    <row r="99" spans="1:40" ht="12.75" customHeight="1" x14ac:dyDescent="0.25">
      <c r="A99" s="72"/>
      <c r="B99" s="72"/>
      <c r="C99" s="72"/>
      <c r="D99" s="74"/>
      <c r="E99" s="74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</row>
    <row r="100" spans="1:40" ht="12.75" customHeight="1" x14ac:dyDescent="0.25">
      <c r="A100" s="72"/>
      <c r="B100" s="72"/>
      <c r="C100" s="72"/>
      <c r="D100" s="74"/>
      <c r="E100" s="74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</row>
    <row r="101" spans="1:40" ht="12.75" customHeight="1" x14ac:dyDescent="0.25">
      <c r="A101" s="72"/>
      <c r="B101" s="72"/>
      <c r="C101" s="72"/>
      <c r="D101" s="74"/>
      <c r="E101" s="74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</row>
    <row r="102" spans="1:40" ht="12.75" customHeight="1" x14ac:dyDescent="0.25">
      <c r="A102" s="72"/>
      <c r="B102" s="72"/>
      <c r="C102" s="72"/>
      <c r="D102" s="74"/>
      <c r="E102" s="74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</row>
    <row r="103" spans="1:40" ht="12.75" customHeight="1" x14ac:dyDescent="0.25">
      <c r="A103" s="72"/>
      <c r="B103" s="72"/>
      <c r="C103" s="72"/>
      <c r="D103" s="74"/>
      <c r="E103" s="74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</row>
    <row r="104" spans="1:40" ht="12.75" customHeight="1" x14ac:dyDescent="0.25">
      <c r="A104" s="72"/>
      <c r="B104" s="72"/>
      <c r="C104" s="72"/>
      <c r="D104" s="74"/>
      <c r="E104" s="74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</row>
    <row r="105" spans="1:40" ht="12.75" customHeight="1" x14ac:dyDescent="0.25">
      <c r="A105" s="72"/>
      <c r="B105" s="72"/>
      <c r="C105" s="72"/>
      <c r="D105" s="74"/>
      <c r="E105" s="74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</row>
    <row r="106" spans="1:40" ht="12.75" customHeight="1" x14ac:dyDescent="0.25">
      <c r="A106" s="72"/>
      <c r="B106" s="72"/>
      <c r="C106" s="72"/>
      <c r="D106" s="74"/>
      <c r="E106" s="74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</row>
    <row r="107" spans="1:40" ht="12.75" customHeight="1" x14ac:dyDescent="0.25">
      <c r="A107" s="72"/>
      <c r="B107" s="72"/>
      <c r="C107" s="72"/>
      <c r="D107" s="74"/>
      <c r="E107" s="74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</row>
    <row r="108" spans="1:40" ht="12.75" customHeight="1" x14ac:dyDescent="0.25">
      <c r="A108" s="72"/>
      <c r="B108" s="72"/>
      <c r="C108" s="72"/>
      <c r="D108" s="74"/>
      <c r="E108" s="74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</row>
    <row r="109" spans="1:40" ht="12.75" customHeight="1" x14ac:dyDescent="0.25">
      <c r="A109" s="72"/>
      <c r="B109" s="72"/>
      <c r="C109" s="72"/>
      <c r="D109" s="74"/>
      <c r="E109" s="74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</row>
    <row r="110" spans="1:40" ht="12.75" customHeight="1" x14ac:dyDescent="0.25">
      <c r="A110" s="72"/>
      <c r="B110" s="72"/>
      <c r="C110" s="72"/>
      <c r="D110" s="74"/>
      <c r="E110" s="74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</row>
    <row r="111" spans="1:40" ht="12.75" customHeight="1" x14ac:dyDescent="0.25">
      <c r="A111" s="72"/>
      <c r="B111" s="72"/>
      <c r="C111" s="72"/>
      <c r="D111" s="74"/>
      <c r="E111" s="74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</row>
    <row r="112" spans="1:40" ht="12.75" customHeight="1" x14ac:dyDescent="0.25">
      <c r="A112" s="72"/>
      <c r="B112" s="72"/>
      <c r="C112" s="72"/>
      <c r="D112" s="74"/>
      <c r="E112" s="74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</row>
    <row r="113" spans="1:40" ht="12.75" customHeight="1" x14ac:dyDescent="0.25">
      <c r="A113" s="72"/>
      <c r="B113" s="72"/>
      <c r="C113" s="72"/>
      <c r="D113" s="74"/>
      <c r="E113" s="74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</row>
    <row r="114" spans="1:40" ht="12.75" customHeight="1" x14ac:dyDescent="0.25">
      <c r="A114" s="72"/>
      <c r="B114" s="72"/>
      <c r="C114" s="72"/>
      <c r="D114" s="74"/>
      <c r="E114" s="74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</row>
    <row r="115" spans="1:40" ht="12.75" customHeight="1" x14ac:dyDescent="0.25">
      <c r="A115" s="72"/>
      <c r="B115" s="72"/>
      <c r="C115" s="72"/>
      <c r="D115" s="74"/>
      <c r="E115" s="74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</row>
    <row r="116" spans="1:40" ht="12.75" customHeight="1" x14ac:dyDescent="0.25">
      <c r="A116" s="72"/>
      <c r="B116" s="72"/>
      <c r="C116" s="72"/>
      <c r="D116" s="74"/>
      <c r="E116" s="74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</row>
    <row r="117" spans="1:40" ht="12.75" customHeight="1" x14ac:dyDescent="0.25">
      <c r="A117" s="72"/>
      <c r="B117" s="72"/>
      <c r="C117" s="72"/>
      <c r="D117" s="74"/>
      <c r="E117" s="74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</row>
    <row r="118" spans="1:40" ht="12.75" customHeight="1" x14ac:dyDescent="0.25">
      <c r="A118" s="72"/>
      <c r="B118" s="72"/>
      <c r="C118" s="72"/>
      <c r="D118" s="74"/>
      <c r="E118" s="74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</row>
    <row r="119" spans="1:40" ht="12.75" customHeight="1" x14ac:dyDescent="0.25">
      <c r="A119" s="72"/>
      <c r="B119" s="72"/>
      <c r="C119" s="72"/>
      <c r="D119" s="74"/>
      <c r="E119" s="74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</row>
    <row r="120" spans="1:40" ht="12.75" customHeight="1" x14ac:dyDescent="0.25">
      <c r="A120" s="72"/>
      <c r="B120" s="72"/>
      <c r="C120" s="72"/>
      <c r="D120" s="74"/>
      <c r="E120" s="74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</row>
    <row r="121" spans="1:40" ht="12.75" customHeight="1" x14ac:dyDescent="0.25">
      <c r="A121" s="72"/>
      <c r="B121" s="72"/>
      <c r="C121" s="72"/>
      <c r="D121" s="74"/>
      <c r="E121" s="74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</row>
    <row r="122" spans="1:40" ht="12.75" customHeight="1" x14ac:dyDescent="0.25">
      <c r="A122" s="72"/>
      <c r="B122" s="72"/>
      <c r="C122" s="72"/>
      <c r="D122" s="74"/>
      <c r="E122" s="74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</row>
    <row r="123" spans="1:40" ht="12.75" customHeight="1" x14ac:dyDescent="0.25">
      <c r="A123" s="72"/>
      <c r="B123" s="72"/>
      <c r="C123" s="72"/>
      <c r="D123" s="74"/>
      <c r="E123" s="74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</row>
    <row r="124" spans="1:40" ht="12.75" customHeight="1" x14ac:dyDescent="0.25">
      <c r="A124" s="72"/>
      <c r="B124" s="72"/>
      <c r="C124" s="72"/>
      <c r="D124" s="74"/>
      <c r="E124" s="74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</row>
    <row r="125" spans="1:40" ht="12.75" customHeight="1" x14ac:dyDescent="0.25">
      <c r="A125" s="72"/>
      <c r="B125" s="72"/>
      <c r="C125" s="72"/>
      <c r="D125" s="74"/>
      <c r="E125" s="74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</row>
    <row r="126" spans="1:40" ht="12.75" customHeight="1" x14ac:dyDescent="0.25">
      <c r="A126" s="72"/>
      <c r="B126" s="72"/>
      <c r="C126" s="72"/>
      <c r="D126" s="74"/>
      <c r="E126" s="74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</row>
    <row r="127" spans="1:40" ht="12.75" customHeight="1" x14ac:dyDescent="0.25">
      <c r="A127" s="72"/>
      <c r="B127" s="72"/>
      <c r="C127" s="72"/>
      <c r="D127" s="74"/>
      <c r="E127" s="74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</row>
    <row r="128" spans="1:40" ht="12.75" customHeight="1" x14ac:dyDescent="0.25">
      <c r="A128" s="72"/>
      <c r="B128" s="72"/>
      <c r="C128" s="72"/>
      <c r="D128" s="74"/>
      <c r="E128" s="74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</row>
    <row r="129" spans="1:40" ht="12.75" customHeight="1" x14ac:dyDescent="0.25">
      <c r="A129" s="72"/>
      <c r="B129" s="72"/>
      <c r="C129" s="72"/>
      <c r="D129" s="74"/>
      <c r="E129" s="74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</row>
    <row r="130" spans="1:40" ht="12.75" customHeight="1" x14ac:dyDescent="0.25">
      <c r="A130" s="72"/>
      <c r="B130" s="72"/>
      <c r="C130" s="72"/>
      <c r="D130" s="74"/>
      <c r="E130" s="74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</row>
    <row r="131" spans="1:40" ht="12.75" customHeight="1" x14ac:dyDescent="0.25">
      <c r="A131" s="72"/>
      <c r="B131" s="72"/>
      <c r="C131" s="72"/>
      <c r="D131" s="74"/>
      <c r="E131" s="74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</row>
    <row r="132" spans="1:40" ht="12.75" customHeight="1" x14ac:dyDescent="0.25">
      <c r="A132" s="72"/>
      <c r="B132" s="72"/>
      <c r="C132" s="72"/>
      <c r="D132" s="74"/>
      <c r="E132" s="74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</row>
    <row r="133" spans="1:40" ht="12.75" customHeight="1" x14ac:dyDescent="0.25">
      <c r="A133" s="72"/>
      <c r="B133" s="72"/>
      <c r="C133" s="72"/>
      <c r="D133" s="74"/>
      <c r="E133" s="74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</row>
    <row r="134" spans="1:40" ht="12.75" customHeight="1" x14ac:dyDescent="0.25">
      <c r="A134" s="72"/>
      <c r="B134" s="72"/>
      <c r="C134" s="72"/>
      <c r="D134" s="74"/>
      <c r="E134" s="74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</row>
    <row r="135" spans="1:40" ht="12.75" customHeight="1" x14ac:dyDescent="0.25">
      <c r="A135" s="72"/>
      <c r="B135" s="72"/>
      <c r="C135" s="72"/>
      <c r="D135" s="74"/>
      <c r="E135" s="74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</row>
    <row r="136" spans="1:40" ht="12.75" customHeight="1" x14ac:dyDescent="0.25">
      <c r="A136" s="72"/>
      <c r="B136" s="72"/>
      <c r="C136" s="72"/>
      <c r="D136" s="74"/>
      <c r="E136" s="74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</row>
    <row r="137" spans="1:40" ht="12.75" customHeight="1" x14ac:dyDescent="0.25">
      <c r="A137" s="72"/>
      <c r="B137" s="72"/>
      <c r="C137" s="72"/>
      <c r="D137" s="74"/>
      <c r="E137" s="74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</row>
    <row r="138" spans="1:40" ht="12.75" customHeight="1" x14ac:dyDescent="0.25">
      <c r="A138" s="72"/>
      <c r="B138" s="72"/>
      <c r="C138" s="72"/>
      <c r="D138" s="74"/>
      <c r="E138" s="74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</row>
    <row r="139" spans="1:40" ht="12.75" customHeight="1" x14ac:dyDescent="0.25">
      <c r="A139" s="72"/>
      <c r="B139" s="72"/>
      <c r="C139" s="72"/>
      <c r="D139" s="74"/>
      <c r="E139" s="74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</row>
    <row r="140" spans="1:40" ht="12.75" customHeight="1" x14ac:dyDescent="0.25">
      <c r="A140" s="72"/>
      <c r="B140" s="72"/>
      <c r="C140" s="72"/>
      <c r="D140" s="74"/>
      <c r="E140" s="74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</row>
    <row r="141" spans="1:40" ht="12.75" customHeight="1" x14ac:dyDescent="0.25">
      <c r="A141" s="72"/>
      <c r="B141" s="72"/>
      <c r="C141" s="72"/>
      <c r="D141" s="74"/>
      <c r="E141" s="74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</row>
    <row r="142" spans="1:40" ht="12.75" customHeight="1" x14ac:dyDescent="0.25">
      <c r="A142" s="72"/>
      <c r="B142" s="72"/>
      <c r="C142" s="72"/>
      <c r="D142" s="74"/>
      <c r="E142" s="74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</row>
    <row r="143" spans="1:40" ht="12.75" customHeight="1" x14ac:dyDescent="0.25">
      <c r="A143" s="72"/>
      <c r="B143" s="72"/>
      <c r="C143" s="72"/>
      <c r="D143" s="74"/>
      <c r="E143" s="74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</row>
    <row r="144" spans="1:40" ht="12.75" customHeight="1" x14ac:dyDescent="0.25">
      <c r="A144" s="72"/>
      <c r="B144" s="72"/>
      <c r="C144" s="72"/>
      <c r="D144" s="74"/>
      <c r="E144" s="74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</row>
    <row r="145" spans="1:40" ht="12.75" customHeight="1" x14ac:dyDescent="0.25">
      <c r="A145" s="72"/>
      <c r="B145" s="72"/>
      <c r="C145" s="72"/>
      <c r="D145" s="74"/>
      <c r="E145" s="74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</row>
    <row r="146" spans="1:40" ht="12.75" customHeight="1" x14ac:dyDescent="0.25">
      <c r="A146" s="72"/>
      <c r="B146" s="72"/>
      <c r="C146" s="72"/>
      <c r="D146" s="74"/>
      <c r="E146" s="74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</row>
    <row r="147" spans="1:40" ht="12.75" customHeight="1" x14ac:dyDescent="0.25">
      <c r="A147" s="72"/>
      <c r="B147" s="72"/>
      <c r="C147" s="72"/>
      <c r="D147" s="74"/>
      <c r="E147" s="74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</row>
    <row r="148" spans="1:40" ht="12.75" customHeight="1" x14ac:dyDescent="0.25">
      <c r="A148" s="72"/>
      <c r="B148" s="72"/>
      <c r="C148" s="72"/>
      <c r="D148" s="74"/>
      <c r="E148" s="74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</row>
    <row r="149" spans="1:40" ht="12.75" customHeight="1" x14ac:dyDescent="0.25">
      <c r="A149" s="72"/>
      <c r="B149" s="72"/>
      <c r="C149" s="72"/>
      <c r="D149" s="74"/>
      <c r="E149" s="74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</row>
    <row r="150" spans="1:40" ht="12.75" customHeight="1" x14ac:dyDescent="0.25">
      <c r="A150" s="72"/>
      <c r="B150" s="72"/>
      <c r="C150" s="72"/>
      <c r="D150" s="74"/>
      <c r="E150" s="74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</row>
    <row r="151" spans="1:40" ht="12.75" customHeight="1" x14ac:dyDescent="0.25">
      <c r="A151" s="72"/>
      <c r="B151" s="72"/>
      <c r="C151" s="72"/>
      <c r="D151" s="74"/>
      <c r="E151" s="74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</row>
    <row r="152" spans="1:40" ht="12.75" customHeight="1" x14ac:dyDescent="0.25">
      <c r="A152" s="72"/>
      <c r="B152" s="72"/>
      <c r="C152" s="72"/>
      <c r="D152" s="74"/>
      <c r="E152" s="74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</row>
    <row r="153" spans="1:40" ht="12.75" customHeight="1" x14ac:dyDescent="0.25">
      <c r="A153" s="72"/>
      <c r="B153" s="72"/>
      <c r="C153" s="72"/>
      <c r="D153" s="74"/>
      <c r="E153" s="74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</row>
    <row r="154" spans="1:40" ht="12.75" customHeight="1" x14ac:dyDescent="0.25">
      <c r="A154" s="72"/>
      <c r="B154" s="72"/>
      <c r="C154" s="72"/>
      <c r="D154" s="74"/>
      <c r="E154" s="74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</row>
    <row r="155" spans="1:40" ht="12.75" customHeight="1" x14ac:dyDescent="0.25">
      <c r="A155" s="72"/>
      <c r="B155" s="72"/>
      <c r="C155" s="72"/>
      <c r="D155" s="74"/>
      <c r="E155" s="74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</row>
    <row r="156" spans="1:40" ht="12.75" customHeight="1" x14ac:dyDescent="0.25">
      <c r="A156" s="72"/>
      <c r="B156" s="72"/>
      <c r="C156" s="72"/>
      <c r="D156" s="74"/>
      <c r="E156" s="74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</row>
    <row r="157" spans="1:40" ht="12.75" customHeight="1" x14ac:dyDescent="0.25">
      <c r="A157" s="72"/>
      <c r="B157" s="72"/>
      <c r="C157" s="72"/>
      <c r="D157" s="74"/>
      <c r="E157" s="74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</row>
    <row r="158" spans="1:40" ht="12.75" customHeight="1" x14ac:dyDescent="0.25">
      <c r="A158" s="72"/>
      <c r="B158" s="72"/>
      <c r="C158" s="72"/>
      <c r="D158" s="74"/>
      <c r="E158" s="74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</row>
    <row r="159" spans="1:40" ht="12.75" customHeight="1" x14ac:dyDescent="0.25">
      <c r="A159" s="72"/>
      <c r="B159" s="72"/>
      <c r="C159" s="72"/>
      <c r="D159" s="74"/>
      <c r="E159" s="74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</row>
    <row r="160" spans="1:40" ht="12.75" customHeight="1" x14ac:dyDescent="0.25">
      <c r="A160" s="72"/>
      <c r="B160" s="72"/>
      <c r="C160" s="72"/>
      <c r="D160" s="74"/>
      <c r="E160" s="74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</row>
    <row r="161" spans="1:40" ht="12.75" customHeight="1" x14ac:dyDescent="0.25">
      <c r="A161" s="72"/>
      <c r="B161" s="72"/>
      <c r="C161" s="72"/>
      <c r="D161" s="74"/>
      <c r="E161" s="74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</row>
    <row r="162" spans="1:40" ht="12.75" customHeight="1" x14ac:dyDescent="0.25">
      <c r="A162" s="72"/>
      <c r="B162" s="72"/>
      <c r="C162" s="72"/>
      <c r="D162" s="74"/>
      <c r="E162" s="74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</row>
    <row r="163" spans="1:40" ht="12.75" customHeight="1" x14ac:dyDescent="0.25">
      <c r="A163" s="72"/>
      <c r="B163" s="72"/>
      <c r="C163" s="72"/>
      <c r="D163" s="74"/>
      <c r="E163" s="74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</row>
    <row r="164" spans="1:40" ht="12.75" customHeight="1" x14ac:dyDescent="0.25">
      <c r="A164" s="72"/>
      <c r="B164" s="72"/>
      <c r="C164" s="72"/>
      <c r="D164" s="74"/>
      <c r="E164" s="74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</row>
    <row r="165" spans="1:40" ht="12.75" customHeight="1" x14ac:dyDescent="0.25">
      <c r="A165" s="72"/>
      <c r="B165" s="72"/>
      <c r="C165" s="72"/>
      <c r="D165" s="74"/>
      <c r="E165" s="74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</row>
    <row r="166" spans="1:40" ht="12.75" customHeight="1" x14ac:dyDescent="0.25">
      <c r="A166" s="72"/>
      <c r="B166" s="72"/>
      <c r="C166" s="72"/>
      <c r="D166" s="74"/>
      <c r="E166" s="74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</row>
    <row r="167" spans="1:40" ht="12.75" customHeight="1" x14ac:dyDescent="0.25">
      <c r="A167" s="72"/>
      <c r="B167" s="72"/>
      <c r="C167" s="72"/>
      <c r="D167" s="74"/>
      <c r="E167" s="74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</row>
    <row r="168" spans="1:40" ht="12.75" customHeight="1" x14ac:dyDescent="0.25">
      <c r="A168" s="72"/>
      <c r="B168" s="72"/>
      <c r="C168" s="72"/>
      <c r="D168" s="74"/>
      <c r="E168" s="74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</row>
    <row r="169" spans="1:40" ht="12.75" customHeight="1" x14ac:dyDescent="0.25">
      <c r="A169" s="72"/>
      <c r="B169" s="72"/>
      <c r="C169" s="72"/>
      <c r="D169" s="74"/>
      <c r="E169" s="74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</row>
    <row r="170" spans="1:40" ht="12.75" customHeight="1" x14ac:dyDescent="0.25">
      <c r="A170" s="72"/>
      <c r="B170" s="72"/>
      <c r="C170" s="72"/>
      <c r="D170" s="74"/>
      <c r="E170" s="74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</row>
    <row r="171" spans="1:40" ht="12.75" customHeight="1" x14ac:dyDescent="0.25">
      <c r="A171" s="72"/>
      <c r="B171" s="72"/>
      <c r="C171" s="72"/>
      <c r="D171" s="74"/>
      <c r="E171" s="74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</row>
    <row r="172" spans="1:40" ht="12.75" customHeight="1" x14ac:dyDescent="0.25">
      <c r="A172" s="72"/>
      <c r="B172" s="72"/>
      <c r="C172" s="72"/>
      <c r="D172" s="74"/>
      <c r="E172" s="74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</row>
    <row r="173" spans="1:40" ht="12.75" customHeight="1" x14ac:dyDescent="0.25">
      <c r="A173" s="72"/>
      <c r="B173" s="72"/>
      <c r="C173" s="72"/>
      <c r="D173" s="74"/>
      <c r="E173" s="74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</row>
    <row r="174" spans="1:40" ht="12.75" customHeight="1" x14ac:dyDescent="0.25">
      <c r="A174" s="72"/>
      <c r="B174" s="72"/>
      <c r="C174" s="72"/>
      <c r="D174" s="74"/>
      <c r="E174" s="74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</row>
    <row r="175" spans="1:40" ht="12.75" customHeight="1" x14ac:dyDescent="0.25">
      <c r="A175" s="72"/>
      <c r="B175" s="72"/>
      <c r="C175" s="72"/>
      <c r="D175" s="74"/>
      <c r="E175" s="74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</row>
    <row r="176" spans="1:40" ht="12.75" customHeight="1" x14ac:dyDescent="0.25">
      <c r="A176" s="72"/>
      <c r="B176" s="72"/>
      <c r="C176" s="72"/>
      <c r="D176" s="74"/>
      <c r="E176" s="74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</row>
    <row r="177" spans="1:40" ht="12.75" customHeight="1" x14ac:dyDescent="0.25">
      <c r="A177" s="72"/>
      <c r="B177" s="72"/>
      <c r="C177" s="72"/>
      <c r="D177" s="74"/>
      <c r="E177" s="74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</row>
    <row r="178" spans="1:40" ht="12.75" customHeight="1" x14ac:dyDescent="0.25">
      <c r="A178" s="72"/>
      <c r="B178" s="72"/>
      <c r="C178" s="72"/>
      <c r="D178" s="74"/>
      <c r="E178" s="74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</row>
    <row r="179" spans="1:40" ht="12.75" customHeight="1" x14ac:dyDescent="0.25">
      <c r="A179" s="72"/>
      <c r="B179" s="72"/>
      <c r="C179" s="72"/>
      <c r="D179" s="74"/>
      <c r="E179" s="74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</row>
    <row r="180" spans="1:40" ht="12.75" customHeight="1" x14ac:dyDescent="0.25">
      <c r="A180" s="72"/>
      <c r="B180" s="72"/>
      <c r="C180" s="72"/>
      <c r="D180" s="74"/>
      <c r="E180" s="74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</row>
    <row r="181" spans="1:40" ht="12.75" customHeight="1" x14ac:dyDescent="0.25">
      <c r="A181" s="72"/>
      <c r="B181" s="72"/>
      <c r="C181" s="72"/>
      <c r="D181" s="74"/>
      <c r="E181" s="74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</row>
    <row r="182" spans="1:40" ht="12.75" customHeight="1" x14ac:dyDescent="0.25">
      <c r="A182" s="72"/>
      <c r="B182" s="72"/>
      <c r="C182" s="72"/>
      <c r="D182" s="74"/>
      <c r="E182" s="74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</row>
    <row r="183" spans="1:40" ht="12.75" customHeight="1" x14ac:dyDescent="0.25">
      <c r="A183" s="72"/>
      <c r="B183" s="72"/>
      <c r="C183" s="72"/>
      <c r="D183" s="74"/>
      <c r="E183" s="74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</row>
    <row r="184" spans="1:40" ht="12.75" customHeight="1" x14ac:dyDescent="0.25">
      <c r="A184" s="72"/>
      <c r="B184" s="72"/>
      <c r="C184" s="72"/>
      <c r="D184" s="74"/>
      <c r="E184" s="74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</row>
    <row r="185" spans="1:40" ht="12.75" customHeight="1" x14ac:dyDescent="0.25">
      <c r="A185" s="72"/>
      <c r="B185" s="72"/>
      <c r="C185" s="72"/>
      <c r="D185" s="74"/>
      <c r="E185" s="74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</row>
    <row r="186" spans="1:40" ht="12.75" customHeight="1" x14ac:dyDescent="0.25">
      <c r="A186" s="72"/>
      <c r="B186" s="72"/>
      <c r="C186" s="72"/>
      <c r="D186" s="74"/>
      <c r="E186" s="74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</row>
    <row r="187" spans="1:40" ht="12.75" customHeight="1" x14ac:dyDescent="0.25">
      <c r="A187" s="72"/>
      <c r="B187" s="72"/>
      <c r="C187" s="72"/>
      <c r="D187" s="74"/>
      <c r="E187" s="74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</row>
    <row r="188" spans="1:40" ht="12.75" customHeight="1" x14ac:dyDescent="0.25">
      <c r="A188" s="72"/>
      <c r="B188" s="72"/>
      <c r="C188" s="72"/>
      <c r="D188" s="74"/>
      <c r="E188" s="74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</row>
    <row r="189" spans="1:40" ht="12.75" customHeight="1" x14ac:dyDescent="0.25">
      <c r="A189" s="72"/>
      <c r="B189" s="72"/>
      <c r="C189" s="72"/>
      <c r="D189" s="74"/>
      <c r="E189" s="74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</row>
    <row r="190" spans="1:40" ht="12.75" customHeight="1" x14ac:dyDescent="0.25">
      <c r="A190" s="72"/>
      <c r="B190" s="72"/>
      <c r="C190" s="72"/>
      <c r="D190" s="74"/>
      <c r="E190" s="74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</row>
    <row r="191" spans="1:40" ht="12.75" customHeight="1" x14ac:dyDescent="0.25">
      <c r="A191" s="72"/>
      <c r="B191" s="72"/>
      <c r="C191" s="72"/>
      <c r="D191" s="74"/>
      <c r="E191" s="74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</row>
    <row r="192" spans="1:40" ht="12.75" customHeight="1" x14ac:dyDescent="0.25">
      <c r="A192" s="72"/>
      <c r="B192" s="72"/>
      <c r="C192" s="72"/>
      <c r="D192" s="74"/>
      <c r="E192" s="74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</row>
    <row r="193" spans="1:40" ht="12.75" customHeight="1" x14ac:dyDescent="0.25">
      <c r="A193" s="72"/>
      <c r="B193" s="72"/>
      <c r="C193" s="72"/>
      <c r="D193" s="74"/>
      <c r="E193" s="74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</row>
    <row r="194" spans="1:40" ht="12.75" customHeight="1" x14ac:dyDescent="0.25">
      <c r="A194" s="72"/>
      <c r="B194" s="72"/>
      <c r="C194" s="72"/>
      <c r="D194" s="74"/>
      <c r="E194" s="74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</row>
    <row r="195" spans="1:40" ht="12.75" customHeight="1" x14ac:dyDescent="0.25">
      <c r="A195" s="72"/>
      <c r="B195" s="72"/>
      <c r="C195" s="72"/>
      <c r="D195" s="74"/>
      <c r="E195" s="74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</row>
    <row r="196" spans="1:40" ht="12.75" customHeight="1" x14ac:dyDescent="0.25">
      <c r="A196" s="72"/>
      <c r="B196" s="72"/>
      <c r="C196" s="72"/>
      <c r="D196" s="74"/>
      <c r="E196" s="74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</row>
    <row r="197" spans="1:40" ht="12.75" customHeight="1" x14ac:dyDescent="0.25">
      <c r="A197" s="72"/>
      <c r="B197" s="72"/>
      <c r="C197" s="72"/>
      <c r="D197" s="74"/>
      <c r="E197" s="74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</row>
    <row r="198" spans="1:40" ht="12.75" customHeight="1" x14ac:dyDescent="0.25">
      <c r="A198" s="72"/>
      <c r="B198" s="72"/>
      <c r="C198" s="72"/>
      <c r="D198" s="74"/>
      <c r="E198" s="74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</row>
    <row r="199" spans="1:40" ht="12.75" customHeight="1" x14ac:dyDescent="0.25">
      <c r="A199" s="72"/>
      <c r="B199" s="72"/>
      <c r="C199" s="72"/>
      <c r="D199" s="74"/>
      <c r="E199" s="74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</row>
    <row r="200" spans="1:40" ht="12.75" customHeight="1" x14ac:dyDescent="0.25">
      <c r="A200" s="72"/>
      <c r="B200" s="72"/>
      <c r="C200" s="72"/>
      <c r="D200" s="74"/>
      <c r="E200" s="74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</row>
    <row r="201" spans="1:40" ht="12.75" customHeight="1" x14ac:dyDescent="0.25">
      <c r="A201" s="72"/>
      <c r="B201" s="72"/>
      <c r="C201" s="72"/>
      <c r="D201" s="74"/>
      <c r="E201" s="74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</row>
    <row r="202" spans="1:40" ht="12.75" customHeight="1" x14ac:dyDescent="0.25">
      <c r="A202" s="72"/>
      <c r="B202" s="72"/>
      <c r="C202" s="72"/>
      <c r="D202" s="74"/>
      <c r="E202" s="74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</row>
    <row r="203" spans="1:40" ht="12.75" customHeight="1" x14ac:dyDescent="0.25">
      <c r="A203" s="72"/>
      <c r="B203" s="72"/>
      <c r="C203" s="72"/>
      <c r="D203" s="74"/>
      <c r="E203" s="74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</row>
    <row r="204" spans="1:40" ht="12.75" customHeight="1" x14ac:dyDescent="0.25">
      <c r="A204" s="72"/>
      <c r="B204" s="72"/>
      <c r="C204" s="72"/>
      <c r="D204" s="74"/>
      <c r="E204" s="74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</row>
    <row r="205" spans="1:40" ht="12.75" customHeight="1" x14ac:dyDescent="0.25">
      <c r="A205" s="72"/>
      <c r="B205" s="72"/>
      <c r="C205" s="72"/>
      <c r="D205" s="74"/>
      <c r="E205" s="74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</row>
    <row r="206" spans="1:40" ht="12.75" customHeight="1" x14ac:dyDescent="0.25">
      <c r="A206" s="72"/>
      <c r="B206" s="72"/>
      <c r="C206" s="72"/>
      <c r="D206" s="74"/>
      <c r="E206" s="74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</row>
    <row r="207" spans="1:40" ht="12.75" customHeight="1" x14ac:dyDescent="0.25">
      <c r="A207" s="72"/>
      <c r="B207" s="72"/>
      <c r="C207" s="72"/>
      <c r="D207" s="74"/>
      <c r="E207" s="74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</row>
    <row r="208" spans="1:40" ht="12.75" customHeight="1" x14ac:dyDescent="0.25">
      <c r="A208" s="72"/>
      <c r="B208" s="72"/>
      <c r="C208" s="72"/>
      <c r="D208" s="74"/>
      <c r="E208" s="74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</row>
    <row r="209" spans="1:40" ht="12.75" customHeight="1" x14ac:dyDescent="0.25">
      <c r="A209" s="72"/>
      <c r="B209" s="72"/>
      <c r="C209" s="72"/>
      <c r="D209" s="74"/>
      <c r="E209" s="74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</row>
    <row r="210" spans="1:40" ht="12.75" customHeight="1" x14ac:dyDescent="0.25">
      <c r="A210" s="72"/>
      <c r="B210" s="72"/>
      <c r="C210" s="72"/>
      <c r="D210" s="74"/>
      <c r="E210" s="74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</row>
    <row r="211" spans="1:40" ht="12.75" customHeight="1" x14ac:dyDescent="0.25">
      <c r="A211" s="72"/>
      <c r="B211" s="72"/>
      <c r="C211" s="72"/>
      <c r="D211" s="74"/>
      <c r="E211" s="74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  <c r="AK211" s="72"/>
      <c r="AL211" s="72"/>
      <c r="AM211" s="72"/>
      <c r="AN211" s="72"/>
    </row>
    <row r="212" spans="1:40" ht="12.75" customHeight="1" x14ac:dyDescent="0.25">
      <c r="A212" s="72"/>
      <c r="B212" s="72"/>
      <c r="C212" s="72"/>
      <c r="D212" s="74"/>
      <c r="E212" s="74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</row>
    <row r="213" spans="1:40" ht="12.75" customHeight="1" x14ac:dyDescent="0.25">
      <c r="A213" s="72"/>
      <c r="B213" s="72"/>
      <c r="C213" s="72"/>
      <c r="D213" s="74"/>
      <c r="E213" s="74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</row>
    <row r="214" spans="1:40" ht="12.75" customHeight="1" x14ac:dyDescent="0.25">
      <c r="A214" s="72"/>
      <c r="B214" s="72"/>
      <c r="C214" s="72"/>
      <c r="D214" s="74"/>
      <c r="E214" s="74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</row>
    <row r="215" spans="1:40" ht="12.75" customHeight="1" x14ac:dyDescent="0.25">
      <c r="A215" s="72"/>
      <c r="B215" s="72"/>
      <c r="C215" s="72"/>
      <c r="D215" s="74"/>
      <c r="E215" s="74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/>
      <c r="AM215" s="72"/>
      <c r="AN215" s="72"/>
    </row>
    <row r="216" spans="1:40" ht="12.75" customHeight="1" x14ac:dyDescent="0.25">
      <c r="A216" s="72"/>
      <c r="B216" s="72"/>
      <c r="C216" s="72"/>
      <c r="D216" s="74"/>
      <c r="E216" s="74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</row>
    <row r="217" spans="1:40" ht="12.75" customHeight="1" x14ac:dyDescent="0.25">
      <c r="A217" s="72"/>
      <c r="B217" s="72"/>
      <c r="C217" s="72"/>
      <c r="D217" s="74"/>
      <c r="E217" s="74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</row>
    <row r="218" spans="1:40" ht="12.75" customHeight="1" x14ac:dyDescent="0.25">
      <c r="A218" s="72"/>
      <c r="B218" s="72"/>
      <c r="C218" s="72"/>
      <c r="D218" s="74"/>
      <c r="E218" s="74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</row>
    <row r="219" spans="1:40" ht="12.75" customHeight="1" x14ac:dyDescent="0.25">
      <c r="A219" s="72"/>
      <c r="B219" s="72"/>
      <c r="C219" s="72"/>
      <c r="D219" s="74"/>
      <c r="E219" s="74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  <c r="AL219" s="72"/>
      <c r="AM219" s="72"/>
      <c r="AN219" s="72"/>
    </row>
    <row r="220" spans="1:40" ht="12.75" customHeight="1" x14ac:dyDescent="0.25">
      <c r="A220" s="72"/>
      <c r="B220" s="72"/>
      <c r="C220" s="72"/>
      <c r="D220" s="74"/>
      <c r="E220" s="74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</row>
    <row r="221" spans="1:40" ht="12.75" customHeight="1" x14ac:dyDescent="0.25">
      <c r="A221" s="72"/>
      <c r="B221" s="72"/>
      <c r="C221" s="72"/>
      <c r="D221" s="74"/>
      <c r="E221" s="74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  <c r="AN221" s="72"/>
    </row>
    <row r="222" spans="1:40" ht="12.75" customHeight="1" x14ac:dyDescent="0.25">
      <c r="A222" s="72"/>
      <c r="B222" s="72"/>
      <c r="C222" s="72"/>
      <c r="D222" s="74"/>
      <c r="E222" s="74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</row>
    <row r="223" spans="1:40" ht="12.75" customHeight="1" x14ac:dyDescent="0.25">
      <c r="A223" s="72"/>
      <c r="B223" s="72"/>
      <c r="C223" s="72"/>
      <c r="D223" s="74"/>
      <c r="E223" s="74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72"/>
      <c r="AN223" s="72"/>
    </row>
    <row r="224" spans="1:40" ht="12.75" customHeight="1" x14ac:dyDescent="0.25">
      <c r="A224" s="72"/>
      <c r="B224" s="72"/>
      <c r="C224" s="72"/>
      <c r="D224" s="74"/>
      <c r="E224" s="74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</row>
    <row r="225" spans="1:40" ht="12.75" customHeight="1" x14ac:dyDescent="0.25">
      <c r="A225" s="72"/>
      <c r="B225" s="72"/>
      <c r="C225" s="72"/>
      <c r="D225" s="74"/>
      <c r="E225" s="74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  <c r="AE225" s="72"/>
      <c r="AF225" s="72"/>
      <c r="AG225" s="72"/>
      <c r="AH225" s="72"/>
      <c r="AI225" s="72"/>
      <c r="AJ225" s="72"/>
      <c r="AK225" s="72"/>
      <c r="AL225" s="72"/>
      <c r="AM225" s="72"/>
      <c r="AN225" s="72"/>
    </row>
    <row r="226" spans="1:40" ht="12.75" customHeight="1" x14ac:dyDescent="0.25">
      <c r="A226" s="72"/>
      <c r="B226" s="72"/>
      <c r="C226" s="72"/>
      <c r="D226" s="74"/>
      <c r="E226" s="74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</row>
    <row r="227" spans="1:40" ht="12.75" customHeight="1" x14ac:dyDescent="0.25">
      <c r="A227" s="72"/>
      <c r="B227" s="72"/>
      <c r="C227" s="72"/>
      <c r="D227" s="74"/>
      <c r="E227" s="74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2"/>
      <c r="AG227" s="72"/>
      <c r="AH227" s="72"/>
      <c r="AI227" s="72"/>
      <c r="AJ227" s="72"/>
      <c r="AK227" s="72"/>
      <c r="AL227" s="72"/>
      <c r="AM227" s="72"/>
      <c r="AN227" s="72"/>
    </row>
    <row r="228" spans="1:40" ht="12.75" customHeight="1" x14ac:dyDescent="0.25">
      <c r="A228" s="72"/>
      <c r="B228" s="72"/>
      <c r="C228" s="72"/>
      <c r="D228" s="74"/>
      <c r="E228" s="74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</row>
    <row r="229" spans="1:40" ht="12.75" customHeight="1" x14ac:dyDescent="0.25">
      <c r="A229" s="72"/>
      <c r="B229" s="72"/>
      <c r="C229" s="72"/>
      <c r="D229" s="74"/>
      <c r="E229" s="74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</row>
    <row r="230" spans="1:40" ht="12.75" customHeight="1" x14ac:dyDescent="0.25">
      <c r="A230" s="72"/>
      <c r="B230" s="72"/>
      <c r="C230" s="72"/>
      <c r="D230" s="74"/>
      <c r="E230" s="74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</row>
    <row r="231" spans="1:40" ht="12.75" customHeight="1" x14ac:dyDescent="0.25">
      <c r="A231" s="72"/>
      <c r="B231" s="72"/>
      <c r="C231" s="72"/>
      <c r="D231" s="74"/>
      <c r="E231" s="74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</row>
    <row r="232" spans="1:40" ht="12.75" customHeight="1" x14ac:dyDescent="0.25">
      <c r="A232" s="72"/>
      <c r="B232" s="72"/>
      <c r="C232" s="72"/>
      <c r="D232" s="74"/>
      <c r="E232" s="74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</row>
    <row r="233" spans="1:40" ht="12.75" customHeight="1" x14ac:dyDescent="0.25">
      <c r="A233" s="72"/>
      <c r="B233" s="72"/>
      <c r="C233" s="72"/>
      <c r="D233" s="74"/>
      <c r="E233" s="74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  <c r="AK233" s="72"/>
      <c r="AL233" s="72"/>
      <c r="AM233" s="72"/>
      <c r="AN233" s="72"/>
    </row>
    <row r="234" spans="1:40" ht="12.75" customHeight="1" x14ac:dyDescent="0.25">
      <c r="A234" s="72"/>
      <c r="B234" s="72"/>
      <c r="C234" s="72"/>
      <c r="D234" s="74"/>
      <c r="E234" s="74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</row>
    <row r="235" spans="1:40" ht="12.75" customHeight="1" x14ac:dyDescent="0.25">
      <c r="A235" s="72"/>
      <c r="B235" s="72"/>
      <c r="C235" s="72"/>
      <c r="D235" s="74"/>
      <c r="E235" s="74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  <c r="AK235" s="72"/>
      <c r="AL235" s="72"/>
      <c r="AM235" s="72"/>
      <c r="AN235" s="72"/>
    </row>
    <row r="236" spans="1:40" ht="12.75" customHeight="1" x14ac:dyDescent="0.25">
      <c r="A236" s="72"/>
      <c r="B236" s="72"/>
      <c r="C236" s="72"/>
      <c r="D236" s="74"/>
      <c r="E236" s="74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</row>
    <row r="237" spans="1:40" ht="12.75" customHeight="1" x14ac:dyDescent="0.25">
      <c r="A237" s="72"/>
      <c r="B237" s="72"/>
      <c r="C237" s="72"/>
      <c r="D237" s="74"/>
      <c r="E237" s="74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</row>
    <row r="238" spans="1:40" ht="12.75" customHeight="1" x14ac:dyDescent="0.25">
      <c r="A238" s="72"/>
      <c r="B238" s="72"/>
      <c r="C238" s="72"/>
      <c r="D238" s="74"/>
      <c r="E238" s="74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</row>
    <row r="239" spans="1:40" ht="12.75" customHeight="1" x14ac:dyDescent="0.25">
      <c r="A239" s="72"/>
      <c r="B239" s="72"/>
      <c r="C239" s="72"/>
      <c r="D239" s="74"/>
      <c r="E239" s="74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</row>
    <row r="240" spans="1:40" ht="12.75" customHeight="1" x14ac:dyDescent="0.25">
      <c r="A240" s="72"/>
      <c r="B240" s="72"/>
      <c r="C240" s="72"/>
      <c r="D240" s="74"/>
      <c r="E240" s="74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</row>
    <row r="241" spans="1:40" ht="12.75" customHeight="1" x14ac:dyDescent="0.25">
      <c r="A241" s="72"/>
      <c r="B241" s="72"/>
      <c r="C241" s="72"/>
      <c r="D241" s="74"/>
      <c r="E241" s="74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  <c r="AK241" s="72"/>
      <c r="AL241" s="72"/>
      <c r="AM241" s="72"/>
      <c r="AN241" s="72"/>
    </row>
    <row r="242" spans="1:40" ht="12.75" customHeight="1" x14ac:dyDescent="0.25">
      <c r="A242" s="72"/>
      <c r="B242" s="72"/>
      <c r="C242" s="72"/>
      <c r="D242" s="74"/>
      <c r="E242" s="74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</row>
    <row r="243" spans="1:40" ht="12.75" customHeight="1" x14ac:dyDescent="0.25">
      <c r="A243" s="72"/>
      <c r="B243" s="72"/>
      <c r="C243" s="72"/>
      <c r="D243" s="74"/>
      <c r="E243" s="74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  <c r="AH243" s="72"/>
      <c r="AI243" s="72"/>
      <c r="AJ243" s="72"/>
      <c r="AK243" s="72"/>
      <c r="AL243" s="72"/>
      <c r="AM243" s="72"/>
      <c r="AN243" s="72"/>
    </row>
    <row r="244" spans="1:40" ht="12.75" customHeight="1" x14ac:dyDescent="0.25">
      <c r="A244" s="72"/>
      <c r="B244" s="72"/>
      <c r="C244" s="72"/>
      <c r="D244" s="74"/>
      <c r="E244" s="74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</row>
    <row r="245" spans="1:40" ht="12.75" customHeight="1" x14ac:dyDescent="0.25">
      <c r="A245" s="72"/>
      <c r="B245" s="72"/>
      <c r="C245" s="72"/>
      <c r="D245" s="74"/>
      <c r="E245" s="74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  <c r="AK245" s="72"/>
      <c r="AL245" s="72"/>
      <c r="AM245" s="72"/>
      <c r="AN245" s="72"/>
    </row>
    <row r="246" spans="1:40" ht="12.75" customHeight="1" x14ac:dyDescent="0.25">
      <c r="A246" s="72"/>
      <c r="B246" s="72"/>
      <c r="C246" s="72"/>
      <c r="D246" s="74"/>
      <c r="E246" s="74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</row>
    <row r="247" spans="1:40" ht="12.75" customHeight="1" x14ac:dyDescent="0.25">
      <c r="A247" s="72"/>
      <c r="B247" s="72"/>
      <c r="C247" s="72"/>
      <c r="D247" s="74"/>
      <c r="E247" s="74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  <c r="AN247" s="72"/>
    </row>
    <row r="248" spans="1:40" ht="12.75" customHeight="1" x14ac:dyDescent="0.25">
      <c r="A248" s="72"/>
      <c r="B248" s="72"/>
      <c r="C248" s="72"/>
      <c r="D248" s="74"/>
      <c r="E248" s="74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</row>
    <row r="249" spans="1:40" ht="12.75" customHeight="1" x14ac:dyDescent="0.25">
      <c r="A249" s="72"/>
      <c r="B249" s="72"/>
      <c r="C249" s="72"/>
      <c r="D249" s="74"/>
      <c r="E249" s="74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  <c r="AE249" s="72"/>
      <c r="AF249" s="72"/>
      <c r="AG249" s="72"/>
      <c r="AH249" s="72"/>
      <c r="AI249" s="72"/>
      <c r="AJ249" s="72"/>
      <c r="AK249" s="72"/>
      <c r="AL249" s="72"/>
      <c r="AM249" s="72"/>
      <c r="AN249" s="72"/>
    </row>
    <row r="250" spans="1:40" ht="12.75" customHeight="1" x14ac:dyDescent="0.25">
      <c r="A250" s="72"/>
      <c r="B250" s="72"/>
      <c r="C250" s="72"/>
      <c r="D250" s="74"/>
      <c r="E250" s="74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</row>
    <row r="251" spans="1:40" ht="12.75" customHeight="1" x14ac:dyDescent="0.25">
      <c r="A251" s="72"/>
      <c r="B251" s="72"/>
      <c r="C251" s="72"/>
      <c r="D251" s="74"/>
      <c r="E251" s="74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  <c r="AE251" s="72"/>
      <c r="AF251" s="72"/>
      <c r="AG251" s="72"/>
      <c r="AH251" s="72"/>
      <c r="AI251" s="72"/>
      <c r="AJ251" s="72"/>
      <c r="AK251" s="72"/>
      <c r="AL251" s="72"/>
      <c r="AM251" s="72"/>
      <c r="AN251" s="72"/>
    </row>
    <row r="252" spans="1:40" ht="12.75" customHeight="1" x14ac:dyDescent="0.25">
      <c r="A252" s="72"/>
      <c r="B252" s="72"/>
      <c r="C252" s="72"/>
      <c r="D252" s="74"/>
      <c r="E252" s="74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</row>
    <row r="253" spans="1:40" ht="12.75" customHeight="1" x14ac:dyDescent="0.25">
      <c r="A253" s="72"/>
      <c r="B253" s="72"/>
      <c r="C253" s="72"/>
      <c r="D253" s="74"/>
      <c r="E253" s="74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  <c r="AK253" s="72"/>
      <c r="AL253" s="72"/>
      <c r="AM253" s="72"/>
      <c r="AN253" s="72"/>
    </row>
    <row r="254" spans="1:40" ht="12.75" customHeight="1" x14ac:dyDescent="0.25">
      <c r="A254" s="72"/>
      <c r="B254" s="72"/>
      <c r="C254" s="72"/>
      <c r="D254" s="74"/>
      <c r="E254" s="74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</row>
    <row r="255" spans="1:40" ht="12.75" customHeight="1" x14ac:dyDescent="0.25">
      <c r="A255" s="72"/>
      <c r="B255" s="72"/>
      <c r="C255" s="72"/>
      <c r="D255" s="74"/>
      <c r="E255" s="74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  <c r="AK255" s="72"/>
      <c r="AL255" s="72"/>
      <c r="AM255" s="72"/>
      <c r="AN255" s="72"/>
    </row>
    <row r="256" spans="1:40" ht="12.75" customHeight="1" x14ac:dyDescent="0.25">
      <c r="A256" s="72"/>
      <c r="B256" s="72"/>
      <c r="C256" s="72"/>
      <c r="D256" s="74"/>
      <c r="E256" s="74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</row>
    <row r="257" spans="1:40" ht="12.75" customHeight="1" x14ac:dyDescent="0.25">
      <c r="A257" s="72"/>
      <c r="B257" s="72"/>
      <c r="C257" s="72"/>
      <c r="D257" s="74"/>
      <c r="E257" s="74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  <c r="AE257" s="72"/>
      <c r="AF257" s="72"/>
      <c r="AG257" s="72"/>
      <c r="AH257" s="72"/>
      <c r="AI257" s="72"/>
      <c r="AJ257" s="72"/>
      <c r="AK257" s="72"/>
      <c r="AL257" s="72"/>
      <c r="AM257" s="72"/>
      <c r="AN257" s="72"/>
    </row>
    <row r="258" spans="1:40" ht="12.75" customHeight="1" x14ac:dyDescent="0.25">
      <c r="A258" s="72"/>
      <c r="B258" s="72"/>
      <c r="C258" s="72"/>
      <c r="D258" s="74"/>
      <c r="E258" s="74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</row>
    <row r="259" spans="1:40" ht="12.75" customHeight="1" x14ac:dyDescent="0.25">
      <c r="A259" s="72"/>
      <c r="B259" s="72"/>
      <c r="C259" s="72"/>
      <c r="D259" s="74"/>
      <c r="E259" s="74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  <c r="AE259" s="72"/>
      <c r="AF259" s="72"/>
      <c r="AG259" s="72"/>
      <c r="AH259" s="72"/>
      <c r="AI259" s="72"/>
      <c r="AJ259" s="72"/>
      <c r="AK259" s="72"/>
      <c r="AL259" s="72"/>
      <c r="AM259" s="72"/>
      <c r="AN259" s="72"/>
    </row>
    <row r="260" spans="1:40" ht="12.75" customHeight="1" x14ac:dyDescent="0.25">
      <c r="A260" s="72"/>
      <c r="B260" s="72"/>
      <c r="C260" s="72"/>
      <c r="D260" s="74"/>
      <c r="E260" s="74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</row>
    <row r="261" spans="1:40" ht="12.75" customHeight="1" x14ac:dyDescent="0.25">
      <c r="A261" s="72"/>
      <c r="B261" s="72"/>
      <c r="C261" s="72"/>
      <c r="D261" s="74"/>
      <c r="E261" s="74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  <c r="AE261" s="72"/>
      <c r="AF261" s="72"/>
      <c r="AG261" s="72"/>
      <c r="AH261" s="72"/>
      <c r="AI261" s="72"/>
      <c r="AJ261" s="72"/>
      <c r="AK261" s="72"/>
      <c r="AL261" s="72"/>
      <c r="AM261" s="72"/>
      <c r="AN261" s="72"/>
    </row>
    <row r="262" spans="1:40" ht="12.75" customHeight="1" x14ac:dyDescent="0.25">
      <c r="A262" s="72"/>
      <c r="B262" s="72"/>
      <c r="C262" s="72"/>
      <c r="D262" s="74"/>
      <c r="E262" s="74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</row>
    <row r="263" spans="1:40" ht="12.75" customHeight="1" x14ac:dyDescent="0.25">
      <c r="A263" s="72"/>
      <c r="B263" s="72"/>
      <c r="C263" s="72"/>
      <c r="D263" s="74"/>
      <c r="E263" s="74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  <c r="AE263" s="72"/>
      <c r="AF263" s="72"/>
      <c r="AG263" s="72"/>
      <c r="AH263" s="72"/>
      <c r="AI263" s="72"/>
      <c r="AJ263" s="72"/>
      <c r="AK263" s="72"/>
      <c r="AL263" s="72"/>
      <c r="AM263" s="72"/>
      <c r="AN263" s="72"/>
    </row>
    <row r="264" spans="1:40" ht="12.75" customHeight="1" x14ac:dyDescent="0.25">
      <c r="A264" s="72"/>
      <c r="B264" s="72"/>
      <c r="C264" s="72"/>
      <c r="D264" s="74"/>
      <c r="E264" s="74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</row>
    <row r="265" spans="1:40" ht="12.75" customHeight="1" x14ac:dyDescent="0.25">
      <c r="A265" s="72"/>
      <c r="B265" s="72"/>
      <c r="C265" s="72"/>
      <c r="D265" s="74"/>
      <c r="E265" s="74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  <c r="AI265" s="72"/>
      <c r="AJ265" s="72"/>
      <c r="AK265" s="72"/>
      <c r="AL265" s="72"/>
      <c r="AM265" s="72"/>
      <c r="AN265" s="72"/>
    </row>
    <row r="266" spans="1:40" ht="12.75" customHeight="1" x14ac:dyDescent="0.25">
      <c r="A266" s="72"/>
      <c r="B266" s="72"/>
      <c r="C266" s="72"/>
      <c r="D266" s="74"/>
      <c r="E266" s="74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</row>
    <row r="267" spans="1:40" ht="12.75" customHeight="1" x14ac:dyDescent="0.25">
      <c r="A267" s="72"/>
      <c r="B267" s="72"/>
      <c r="C267" s="72"/>
      <c r="D267" s="74"/>
      <c r="E267" s="74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  <c r="AE267" s="72"/>
      <c r="AF267" s="72"/>
      <c r="AG267" s="72"/>
      <c r="AH267" s="72"/>
      <c r="AI267" s="72"/>
      <c r="AJ267" s="72"/>
      <c r="AK267" s="72"/>
      <c r="AL267" s="72"/>
      <c r="AM267" s="72"/>
      <c r="AN267" s="72"/>
    </row>
    <row r="268" spans="1:40" ht="12.75" customHeight="1" x14ac:dyDescent="0.25">
      <c r="A268" s="72"/>
      <c r="B268" s="72"/>
      <c r="C268" s="72"/>
      <c r="D268" s="74"/>
      <c r="E268" s="74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</row>
    <row r="269" spans="1:40" ht="12.75" customHeight="1" x14ac:dyDescent="0.25">
      <c r="A269" s="72"/>
      <c r="B269" s="72"/>
      <c r="C269" s="72"/>
      <c r="D269" s="74"/>
      <c r="E269" s="74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  <c r="AK269" s="72"/>
      <c r="AL269" s="72"/>
      <c r="AM269" s="72"/>
      <c r="AN269" s="72"/>
    </row>
    <row r="270" spans="1:40" ht="12.75" customHeight="1" x14ac:dyDescent="0.25">
      <c r="A270" s="72"/>
      <c r="B270" s="72"/>
      <c r="C270" s="72"/>
      <c r="D270" s="74"/>
      <c r="E270" s="74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</row>
    <row r="271" spans="1:40" ht="12.75" customHeight="1" x14ac:dyDescent="0.25">
      <c r="A271" s="72"/>
      <c r="B271" s="72"/>
      <c r="C271" s="72"/>
      <c r="D271" s="74"/>
      <c r="E271" s="74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  <c r="AI271" s="72"/>
      <c r="AJ271" s="72"/>
      <c r="AK271" s="72"/>
      <c r="AL271" s="72"/>
      <c r="AM271" s="72"/>
      <c r="AN271" s="72"/>
    </row>
    <row r="272" spans="1:40" ht="12.75" customHeight="1" x14ac:dyDescent="0.25">
      <c r="A272" s="72"/>
      <c r="B272" s="72"/>
      <c r="C272" s="72"/>
      <c r="D272" s="74"/>
      <c r="E272" s="74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</row>
    <row r="273" spans="1:40" ht="12.75" customHeight="1" x14ac:dyDescent="0.25">
      <c r="A273" s="72"/>
      <c r="B273" s="72"/>
      <c r="C273" s="72"/>
      <c r="D273" s="74"/>
      <c r="E273" s="74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  <c r="AK273" s="72"/>
      <c r="AL273" s="72"/>
      <c r="AM273" s="72"/>
      <c r="AN273" s="72"/>
    </row>
    <row r="274" spans="1:40" ht="12.75" customHeight="1" x14ac:dyDescent="0.25">
      <c r="A274" s="72"/>
      <c r="B274" s="72"/>
      <c r="C274" s="72"/>
      <c r="D274" s="74"/>
      <c r="E274" s="74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</row>
    <row r="275" spans="1:40" ht="12.75" customHeight="1" x14ac:dyDescent="0.25">
      <c r="A275" s="72"/>
      <c r="B275" s="72"/>
      <c r="C275" s="72"/>
      <c r="D275" s="74"/>
      <c r="E275" s="74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  <c r="AK275" s="72"/>
      <c r="AL275" s="72"/>
      <c r="AM275" s="72"/>
      <c r="AN275" s="72"/>
    </row>
    <row r="276" spans="1:40" ht="12.75" customHeight="1" x14ac:dyDescent="0.25">
      <c r="A276" s="72"/>
      <c r="B276" s="72"/>
      <c r="C276" s="72"/>
      <c r="D276" s="74"/>
      <c r="E276" s="74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</row>
    <row r="277" spans="1:40" ht="12.75" customHeight="1" x14ac:dyDescent="0.25">
      <c r="A277" s="72"/>
      <c r="B277" s="72"/>
      <c r="C277" s="72"/>
      <c r="D277" s="74"/>
      <c r="E277" s="74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72"/>
      <c r="AL277" s="72"/>
      <c r="AM277" s="72"/>
      <c r="AN277" s="72"/>
    </row>
    <row r="278" spans="1:40" ht="12.75" customHeight="1" x14ac:dyDescent="0.25">
      <c r="A278" s="72"/>
      <c r="B278" s="72"/>
      <c r="C278" s="72"/>
      <c r="D278" s="74"/>
      <c r="E278" s="74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</row>
    <row r="279" spans="1:40" ht="12.75" customHeight="1" x14ac:dyDescent="0.25">
      <c r="A279" s="72"/>
      <c r="B279" s="72"/>
      <c r="C279" s="72"/>
      <c r="D279" s="74"/>
      <c r="E279" s="74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</row>
    <row r="280" spans="1:40" ht="12.75" customHeight="1" x14ac:dyDescent="0.25">
      <c r="A280" s="72"/>
      <c r="B280" s="72"/>
      <c r="C280" s="72"/>
      <c r="D280" s="74"/>
      <c r="E280" s="74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</row>
    <row r="281" spans="1:40" ht="12.75" customHeight="1" x14ac:dyDescent="0.25">
      <c r="A281" s="72"/>
      <c r="B281" s="72"/>
      <c r="C281" s="72"/>
      <c r="D281" s="74"/>
      <c r="E281" s="74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  <c r="AE281" s="72"/>
      <c r="AF281" s="72"/>
      <c r="AG281" s="72"/>
      <c r="AH281" s="72"/>
      <c r="AI281" s="72"/>
      <c r="AJ281" s="72"/>
      <c r="AK281" s="72"/>
      <c r="AL281" s="72"/>
      <c r="AM281" s="72"/>
      <c r="AN281" s="72"/>
    </row>
    <row r="282" spans="1:40" ht="12.75" customHeight="1" x14ac:dyDescent="0.25">
      <c r="A282" s="72"/>
      <c r="B282" s="72"/>
      <c r="C282" s="72"/>
      <c r="D282" s="74"/>
      <c r="E282" s="74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</row>
    <row r="283" spans="1:40" ht="12.75" customHeight="1" x14ac:dyDescent="0.25">
      <c r="A283" s="72"/>
      <c r="B283" s="72"/>
      <c r="C283" s="72"/>
      <c r="D283" s="74"/>
      <c r="E283" s="74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  <c r="AE283" s="72"/>
      <c r="AF283" s="72"/>
      <c r="AG283" s="72"/>
      <c r="AH283" s="72"/>
      <c r="AI283" s="72"/>
      <c r="AJ283" s="72"/>
      <c r="AK283" s="72"/>
      <c r="AL283" s="72"/>
      <c r="AM283" s="72"/>
      <c r="AN283" s="72"/>
    </row>
    <row r="284" spans="1:40" ht="12.75" customHeight="1" x14ac:dyDescent="0.25">
      <c r="A284" s="72"/>
      <c r="B284" s="72"/>
      <c r="C284" s="72"/>
      <c r="D284" s="74"/>
      <c r="E284" s="74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</row>
    <row r="285" spans="1:40" ht="12.75" customHeight="1" x14ac:dyDescent="0.25">
      <c r="A285" s="72"/>
      <c r="B285" s="72"/>
      <c r="C285" s="72"/>
      <c r="D285" s="74"/>
      <c r="E285" s="74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  <c r="AE285" s="72"/>
      <c r="AF285" s="72"/>
      <c r="AG285" s="72"/>
      <c r="AH285" s="72"/>
      <c r="AI285" s="72"/>
      <c r="AJ285" s="72"/>
      <c r="AK285" s="72"/>
      <c r="AL285" s="72"/>
      <c r="AM285" s="72"/>
      <c r="AN285" s="72"/>
    </row>
    <row r="286" spans="1:40" ht="12.75" customHeight="1" x14ac:dyDescent="0.25">
      <c r="A286" s="72"/>
      <c r="B286" s="72"/>
      <c r="C286" s="72"/>
      <c r="D286" s="74"/>
      <c r="E286" s="74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</row>
    <row r="287" spans="1:40" ht="12.75" customHeight="1" x14ac:dyDescent="0.25">
      <c r="A287" s="72"/>
      <c r="B287" s="72"/>
      <c r="C287" s="72"/>
      <c r="D287" s="74"/>
      <c r="E287" s="74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  <c r="AE287" s="72"/>
      <c r="AF287" s="72"/>
      <c r="AG287" s="72"/>
      <c r="AH287" s="72"/>
      <c r="AI287" s="72"/>
      <c r="AJ287" s="72"/>
      <c r="AK287" s="72"/>
      <c r="AL287" s="72"/>
      <c r="AM287" s="72"/>
      <c r="AN287" s="72"/>
    </row>
    <row r="288" spans="1:40" ht="12.75" customHeight="1" x14ac:dyDescent="0.25">
      <c r="A288" s="72"/>
      <c r="B288" s="72"/>
      <c r="C288" s="72"/>
      <c r="D288" s="74"/>
      <c r="E288" s="74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</row>
    <row r="289" spans="1:40" ht="12.75" customHeight="1" x14ac:dyDescent="0.25">
      <c r="A289" s="72"/>
      <c r="B289" s="72"/>
      <c r="C289" s="72"/>
      <c r="D289" s="74"/>
      <c r="E289" s="74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  <c r="AE289" s="72"/>
      <c r="AF289" s="72"/>
      <c r="AG289" s="72"/>
      <c r="AH289" s="72"/>
      <c r="AI289" s="72"/>
      <c r="AJ289" s="72"/>
      <c r="AK289" s="72"/>
      <c r="AL289" s="72"/>
      <c r="AM289" s="72"/>
      <c r="AN289" s="72"/>
    </row>
    <row r="290" spans="1:40" ht="12.75" customHeight="1" x14ac:dyDescent="0.25">
      <c r="A290" s="72"/>
      <c r="B290" s="72"/>
      <c r="C290" s="72"/>
      <c r="D290" s="74"/>
      <c r="E290" s="74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</row>
    <row r="291" spans="1:40" ht="12.75" customHeight="1" x14ac:dyDescent="0.25">
      <c r="A291" s="72"/>
      <c r="B291" s="72"/>
      <c r="C291" s="72"/>
      <c r="D291" s="74"/>
      <c r="E291" s="74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  <c r="AE291" s="72"/>
      <c r="AF291" s="72"/>
      <c r="AG291" s="72"/>
      <c r="AH291" s="72"/>
      <c r="AI291" s="72"/>
      <c r="AJ291" s="72"/>
      <c r="AK291" s="72"/>
      <c r="AL291" s="72"/>
      <c r="AM291" s="72"/>
      <c r="AN291" s="72"/>
    </row>
    <row r="292" spans="1:40" ht="12.75" customHeight="1" x14ac:dyDescent="0.25">
      <c r="A292" s="72"/>
      <c r="B292" s="72"/>
      <c r="C292" s="72"/>
      <c r="D292" s="74"/>
      <c r="E292" s="74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</row>
    <row r="293" spans="1:40" ht="12.75" customHeight="1" x14ac:dyDescent="0.25">
      <c r="A293" s="72"/>
      <c r="B293" s="72"/>
      <c r="C293" s="72"/>
      <c r="D293" s="74"/>
      <c r="E293" s="74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  <c r="AE293" s="72"/>
      <c r="AF293" s="72"/>
      <c r="AG293" s="72"/>
      <c r="AH293" s="72"/>
      <c r="AI293" s="72"/>
      <c r="AJ293" s="72"/>
      <c r="AK293" s="72"/>
      <c r="AL293" s="72"/>
      <c r="AM293" s="72"/>
      <c r="AN293" s="72"/>
    </row>
    <row r="294" spans="1:40" ht="12.75" customHeight="1" x14ac:dyDescent="0.25">
      <c r="A294" s="72"/>
      <c r="B294" s="72"/>
      <c r="C294" s="72"/>
      <c r="D294" s="74"/>
      <c r="E294" s="74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</row>
    <row r="295" spans="1:40" ht="12.75" customHeight="1" x14ac:dyDescent="0.25">
      <c r="A295" s="72"/>
      <c r="B295" s="72"/>
      <c r="C295" s="72"/>
      <c r="D295" s="74"/>
      <c r="E295" s="74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  <c r="AE295" s="72"/>
      <c r="AF295" s="72"/>
      <c r="AG295" s="72"/>
      <c r="AH295" s="72"/>
      <c r="AI295" s="72"/>
      <c r="AJ295" s="72"/>
      <c r="AK295" s="72"/>
      <c r="AL295" s="72"/>
      <c r="AM295" s="72"/>
      <c r="AN295" s="72"/>
    </row>
    <row r="296" spans="1:40" ht="12.75" customHeight="1" x14ac:dyDescent="0.25">
      <c r="A296" s="72"/>
      <c r="B296" s="72"/>
      <c r="C296" s="72"/>
      <c r="D296" s="74"/>
      <c r="E296" s="74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</row>
    <row r="297" spans="1:40" ht="12.75" customHeight="1" x14ac:dyDescent="0.25">
      <c r="A297" s="72"/>
      <c r="B297" s="72"/>
      <c r="C297" s="72"/>
      <c r="D297" s="74"/>
      <c r="E297" s="74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  <c r="AE297" s="72"/>
      <c r="AF297" s="72"/>
      <c r="AG297" s="72"/>
      <c r="AH297" s="72"/>
      <c r="AI297" s="72"/>
      <c r="AJ297" s="72"/>
      <c r="AK297" s="72"/>
      <c r="AL297" s="72"/>
      <c r="AM297" s="72"/>
      <c r="AN297" s="72"/>
    </row>
    <row r="298" spans="1:40" ht="12.75" customHeight="1" x14ac:dyDescent="0.25">
      <c r="A298" s="72"/>
      <c r="B298" s="72"/>
      <c r="C298" s="72"/>
      <c r="D298" s="74"/>
      <c r="E298" s="74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</row>
    <row r="299" spans="1:40" ht="12.75" customHeight="1" x14ac:dyDescent="0.25">
      <c r="A299" s="72"/>
      <c r="B299" s="72"/>
      <c r="C299" s="72"/>
      <c r="D299" s="74"/>
      <c r="E299" s="74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  <c r="AE299" s="72"/>
      <c r="AF299" s="72"/>
      <c r="AG299" s="72"/>
      <c r="AH299" s="72"/>
      <c r="AI299" s="72"/>
      <c r="AJ299" s="72"/>
      <c r="AK299" s="72"/>
      <c r="AL299" s="72"/>
      <c r="AM299" s="72"/>
      <c r="AN299" s="72"/>
    </row>
    <row r="300" spans="1:40" ht="12.75" customHeight="1" x14ac:dyDescent="0.25">
      <c r="A300" s="72"/>
      <c r="B300" s="72"/>
      <c r="C300" s="72"/>
      <c r="D300" s="74"/>
      <c r="E300" s="74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</row>
    <row r="301" spans="1:40" ht="12.75" customHeight="1" x14ac:dyDescent="0.25">
      <c r="A301" s="72"/>
      <c r="B301" s="72"/>
      <c r="C301" s="72"/>
      <c r="D301" s="74"/>
      <c r="E301" s="74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  <c r="AI301" s="72"/>
      <c r="AJ301" s="72"/>
      <c r="AK301" s="72"/>
      <c r="AL301" s="72"/>
      <c r="AM301" s="72"/>
      <c r="AN301" s="72"/>
    </row>
    <row r="302" spans="1:40" ht="12.75" customHeight="1" x14ac:dyDescent="0.25">
      <c r="A302" s="72"/>
      <c r="B302" s="72"/>
      <c r="C302" s="72"/>
      <c r="D302" s="74"/>
      <c r="E302" s="74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</row>
    <row r="303" spans="1:40" ht="12.75" customHeight="1" x14ac:dyDescent="0.25">
      <c r="A303" s="72"/>
      <c r="B303" s="72"/>
      <c r="C303" s="72"/>
      <c r="D303" s="74"/>
      <c r="E303" s="74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  <c r="AE303" s="72"/>
      <c r="AF303" s="72"/>
      <c r="AG303" s="72"/>
      <c r="AH303" s="72"/>
      <c r="AI303" s="72"/>
      <c r="AJ303" s="72"/>
      <c r="AK303" s="72"/>
      <c r="AL303" s="72"/>
      <c r="AM303" s="72"/>
      <c r="AN303" s="72"/>
    </row>
    <row r="304" spans="1:40" ht="12.75" customHeight="1" x14ac:dyDescent="0.25">
      <c r="A304" s="72"/>
      <c r="B304" s="72"/>
      <c r="C304" s="72"/>
      <c r="D304" s="74"/>
      <c r="E304" s="74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</row>
    <row r="305" spans="1:40" ht="12.75" customHeight="1" x14ac:dyDescent="0.25">
      <c r="A305" s="72"/>
      <c r="B305" s="72"/>
      <c r="C305" s="72"/>
      <c r="D305" s="74"/>
      <c r="E305" s="74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  <c r="AE305" s="72"/>
      <c r="AF305" s="72"/>
      <c r="AG305" s="72"/>
      <c r="AH305" s="72"/>
      <c r="AI305" s="72"/>
      <c r="AJ305" s="72"/>
      <c r="AK305" s="72"/>
      <c r="AL305" s="72"/>
      <c r="AM305" s="72"/>
      <c r="AN305" s="72"/>
    </row>
    <row r="306" spans="1:40" ht="12.75" customHeight="1" x14ac:dyDescent="0.25">
      <c r="A306" s="72"/>
      <c r="B306" s="72"/>
      <c r="C306" s="72"/>
      <c r="D306" s="74"/>
      <c r="E306" s="74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</row>
    <row r="307" spans="1:40" ht="12.75" customHeight="1" x14ac:dyDescent="0.25">
      <c r="A307" s="72"/>
      <c r="B307" s="72"/>
      <c r="C307" s="72"/>
      <c r="D307" s="74"/>
      <c r="E307" s="74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  <c r="AE307" s="72"/>
      <c r="AF307" s="72"/>
      <c r="AG307" s="72"/>
      <c r="AH307" s="72"/>
      <c r="AI307" s="72"/>
      <c r="AJ307" s="72"/>
      <c r="AK307" s="72"/>
      <c r="AL307" s="72"/>
      <c r="AM307" s="72"/>
      <c r="AN307" s="72"/>
    </row>
    <row r="308" spans="1:40" ht="12.75" customHeight="1" x14ac:dyDescent="0.25">
      <c r="A308" s="72"/>
      <c r="B308" s="72"/>
      <c r="C308" s="72"/>
      <c r="D308" s="74"/>
      <c r="E308" s="74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</row>
    <row r="309" spans="1:40" ht="12.75" customHeight="1" x14ac:dyDescent="0.25">
      <c r="A309" s="72"/>
      <c r="B309" s="72"/>
      <c r="C309" s="72"/>
      <c r="D309" s="74"/>
      <c r="E309" s="74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  <c r="AE309" s="72"/>
      <c r="AF309" s="72"/>
      <c r="AG309" s="72"/>
      <c r="AH309" s="72"/>
      <c r="AI309" s="72"/>
      <c r="AJ309" s="72"/>
      <c r="AK309" s="72"/>
      <c r="AL309" s="72"/>
      <c r="AM309" s="72"/>
      <c r="AN309" s="72"/>
    </row>
    <row r="310" spans="1:40" ht="12.75" customHeight="1" x14ac:dyDescent="0.25">
      <c r="A310" s="72"/>
      <c r="B310" s="72"/>
      <c r="C310" s="72"/>
      <c r="D310" s="74"/>
      <c r="E310" s="74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</row>
    <row r="311" spans="1:40" ht="12.75" customHeight="1" x14ac:dyDescent="0.25">
      <c r="A311" s="72"/>
      <c r="B311" s="72"/>
      <c r="C311" s="72"/>
      <c r="D311" s="74"/>
      <c r="E311" s="74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  <c r="AK311" s="72"/>
      <c r="AL311" s="72"/>
      <c r="AM311" s="72"/>
      <c r="AN311" s="72"/>
    </row>
    <row r="312" spans="1:40" ht="12.75" customHeight="1" x14ac:dyDescent="0.25">
      <c r="A312" s="72"/>
      <c r="B312" s="72"/>
      <c r="C312" s="72"/>
      <c r="D312" s="74"/>
      <c r="E312" s="74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</row>
    <row r="313" spans="1:40" ht="12.75" customHeight="1" x14ac:dyDescent="0.25">
      <c r="A313" s="72"/>
      <c r="B313" s="72"/>
      <c r="C313" s="72"/>
      <c r="D313" s="74"/>
      <c r="E313" s="74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  <c r="AE313" s="72"/>
      <c r="AF313" s="72"/>
      <c r="AG313" s="72"/>
      <c r="AH313" s="72"/>
      <c r="AI313" s="72"/>
      <c r="AJ313" s="72"/>
      <c r="AK313" s="72"/>
      <c r="AL313" s="72"/>
      <c r="AM313" s="72"/>
      <c r="AN313" s="72"/>
    </row>
    <row r="314" spans="1:40" ht="12.75" customHeight="1" x14ac:dyDescent="0.25">
      <c r="A314" s="72"/>
      <c r="B314" s="72"/>
      <c r="C314" s="72"/>
      <c r="D314" s="74"/>
      <c r="E314" s="74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</row>
    <row r="315" spans="1:40" ht="12.75" customHeight="1" x14ac:dyDescent="0.25">
      <c r="A315" s="72"/>
      <c r="B315" s="72"/>
      <c r="C315" s="72"/>
      <c r="D315" s="74"/>
      <c r="E315" s="74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  <c r="AE315" s="72"/>
      <c r="AF315" s="72"/>
      <c r="AG315" s="72"/>
      <c r="AH315" s="72"/>
      <c r="AI315" s="72"/>
      <c r="AJ315" s="72"/>
      <c r="AK315" s="72"/>
      <c r="AL315" s="72"/>
      <c r="AM315" s="72"/>
      <c r="AN315" s="72"/>
    </row>
    <row r="316" spans="1:40" ht="12.75" customHeight="1" x14ac:dyDescent="0.25">
      <c r="A316" s="72"/>
      <c r="B316" s="72"/>
      <c r="C316" s="72"/>
      <c r="D316" s="74"/>
      <c r="E316" s="74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</row>
    <row r="317" spans="1:40" ht="12.75" customHeight="1" x14ac:dyDescent="0.25">
      <c r="A317" s="72"/>
      <c r="B317" s="72"/>
      <c r="C317" s="72"/>
      <c r="D317" s="74"/>
      <c r="E317" s="74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  <c r="AE317" s="72"/>
      <c r="AF317" s="72"/>
      <c r="AG317" s="72"/>
      <c r="AH317" s="72"/>
      <c r="AI317" s="72"/>
      <c r="AJ317" s="72"/>
      <c r="AK317" s="72"/>
      <c r="AL317" s="72"/>
      <c r="AM317" s="72"/>
      <c r="AN317" s="72"/>
    </row>
    <row r="318" spans="1:40" ht="12.75" customHeight="1" x14ac:dyDescent="0.25">
      <c r="A318" s="72"/>
      <c r="B318" s="72"/>
      <c r="C318" s="72"/>
      <c r="D318" s="74"/>
      <c r="E318" s="74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</row>
    <row r="319" spans="1:40" ht="12.75" customHeight="1" x14ac:dyDescent="0.25">
      <c r="A319" s="72"/>
      <c r="B319" s="72"/>
      <c r="C319" s="72"/>
      <c r="D319" s="74"/>
      <c r="E319" s="74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  <c r="AE319" s="72"/>
      <c r="AF319" s="72"/>
      <c r="AG319" s="72"/>
      <c r="AH319" s="72"/>
      <c r="AI319" s="72"/>
      <c r="AJ319" s="72"/>
      <c r="AK319" s="72"/>
      <c r="AL319" s="72"/>
      <c r="AM319" s="72"/>
      <c r="AN319" s="72"/>
    </row>
    <row r="320" spans="1:40" ht="12.75" customHeight="1" x14ac:dyDescent="0.25">
      <c r="A320" s="72"/>
      <c r="B320" s="72"/>
      <c r="C320" s="72"/>
      <c r="D320" s="74"/>
      <c r="E320" s="74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</row>
    <row r="321" spans="1:40" ht="12.75" customHeight="1" x14ac:dyDescent="0.25">
      <c r="A321" s="72"/>
      <c r="B321" s="72"/>
      <c r="C321" s="72"/>
      <c r="D321" s="74"/>
      <c r="E321" s="74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  <c r="AK321" s="72"/>
      <c r="AL321" s="72"/>
      <c r="AM321" s="72"/>
      <c r="AN321" s="72"/>
    </row>
    <row r="322" spans="1:40" ht="12.75" customHeight="1" x14ac:dyDescent="0.25">
      <c r="A322" s="72"/>
      <c r="B322" s="72"/>
      <c r="C322" s="72"/>
      <c r="D322" s="74"/>
      <c r="E322" s="74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</row>
    <row r="323" spans="1:40" ht="12.75" customHeight="1" x14ac:dyDescent="0.25">
      <c r="A323" s="72"/>
      <c r="B323" s="72"/>
      <c r="C323" s="72"/>
      <c r="D323" s="74"/>
      <c r="E323" s="74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72"/>
      <c r="AN323" s="72"/>
    </row>
    <row r="324" spans="1:40" ht="12.75" customHeight="1" x14ac:dyDescent="0.25">
      <c r="A324" s="72"/>
      <c r="B324" s="72"/>
      <c r="C324" s="72"/>
      <c r="D324" s="74"/>
      <c r="E324" s="74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</row>
    <row r="325" spans="1:40" ht="12.75" customHeight="1" x14ac:dyDescent="0.25">
      <c r="A325" s="72"/>
      <c r="B325" s="72"/>
      <c r="C325" s="72"/>
      <c r="D325" s="74"/>
      <c r="E325" s="74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  <c r="AK325" s="72"/>
      <c r="AL325" s="72"/>
      <c r="AM325" s="72"/>
      <c r="AN325" s="72"/>
    </row>
    <row r="326" spans="1:40" ht="12.75" customHeight="1" x14ac:dyDescent="0.25">
      <c r="A326" s="72"/>
      <c r="B326" s="72"/>
      <c r="C326" s="72"/>
      <c r="D326" s="74"/>
      <c r="E326" s="74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</row>
    <row r="327" spans="1:40" ht="12.75" customHeight="1" x14ac:dyDescent="0.25">
      <c r="A327" s="72"/>
      <c r="B327" s="72"/>
      <c r="C327" s="72"/>
      <c r="D327" s="74"/>
      <c r="E327" s="74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  <c r="AE327" s="72"/>
      <c r="AF327" s="72"/>
      <c r="AG327" s="72"/>
      <c r="AH327" s="72"/>
      <c r="AI327" s="72"/>
      <c r="AJ327" s="72"/>
      <c r="AK327" s="72"/>
      <c r="AL327" s="72"/>
      <c r="AM327" s="72"/>
      <c r="AN327" s="72"/>
    </row>
    <row r="328" spans="1:40" ht="12.75" customHeight="1" x14ac:dyDescent="0.25">
      <c r="A328" s="72"/>
      <c r="B328" s="72"/>
      <c r="C328" s="72"/>
      <c r="D328" s="74"/>
      <c r="E328" s="74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</row>
    <row r="329" spans="1:40" ht="12.75" customHeight="1" x14ac:dyDescent="0.25">
      <c r="A329" s="72"/>
      <c r="B329" s="72"/>
      <c r="C329" s="72"/>
      <c r="D329" s="74"/>
      <c r="E329" s="74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  <c r="AE329" s="72"/>
      <c r="AF329" s="72"/>
      <c r="AG329" s="72"/>
      <c r="AH329" s="72"/>
      <c r="AI329" s="72"/>
      <c r="AJ329" s="72"/>
      <c r="AK329" s="72"/>
      <c r="AL329" s="72"/>
      <c r="AM329" s="72"/>
      <c r="AN329" s="72"/>
    </row>
    <row r="330" spans="1:40" ht="12.75" customHeight="1" x14ac:dyDescent="0.25">
      <c r="A330" s="72"/>
      <c r="B330" s="72"/>
      <c r="C330" s="72"/>
      <c r="D330" s="74"/>
      <c r="E330" s="74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</row>
    <row r="331" spans="1:40" ht="12.75" customHeight="1" x14ac:dyDescent="0.25">
      <c r="A331" s="72"/>
      <c r="B331" s="72"/>
      <c r="C331" s="72"/>
      <c r="D331" s="74"/>
      <c r="E331" s="74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  <c r="AE331" s="72"/>
      <c r="AF331" s="72"/>
      <c r="AG331" s="72"/>
      <c r="AH331" s="72"/>
      <c r="AI331" s="72"/>
      <c r="AJ331" s="72"/>
      <c r="AK331" s="72"/>
      <c r="AL331" s="72"/>
      <c r="AM331" s="72"/>
      <c r="AN331" s="72"/>
    </row>
    <row r="332" spans="1:40" ht="12.75" customHeight="1" x14ac:dyDescent="0.25">
      <c r="A332" s="72"/>
      <c r="B332" s="72"/>
      <c r="C332" s="72"/>
      <c r="D332" s="74"/>
      <c r="E332" s="74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</row>
    <row r="333" spans="1:40" ht="12.75" customHeight="1" x14ac:dyDescent="0.25">
      <c r="A333" s="72"/>
      <c r="B333" s="72"/>
      <c r="C333" s="72"/>
      <c r="D333" s="74"/>
      <c r="E333" s="74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  <c r="AN333" s="72"/>
    </row>
    <row r="334" spans="1:40" ht="12.75" customHeight="1" x14ac:dyDescent="0.25">
      <c r="A334" s="72"/>
      <c r="B334" s="72"/>
      <c r="C334" s="72"/>
      <c r="D334" s="74"/>
      <c r="E334" s="74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</row>
    <row r="335" spans="1:40" ht="12.75" customHeight="1" x14ac:dyDescent="0.25">
      <c r="A335" s="72"/>
      <c r="B335" s="72"/>
      <c r="C335" s="72"/>
      <c r="D335" s="74"/>
      <c r="E335" s="74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  <c r="AE335" s="72"/>
      <c r="AF335" s="72"/>
      <c r="AG335" s="72"/>
      <c r="AH335" s="72"/>
      <c r="AI335" s="72"/>
      <c r="AJ335" s="72"/>
      <c r="AK335" s="72"/>
      <c r="AL335" s="72"/>
      <c r="AM335" s="72"/>
      <c r="AN335" s="72"/>
    </row>
    <row r="336" spans="1:40" ht="12.75" customHeight="1" x14ac:dyDescent="0.25">
      <c r="A336" s="72"/>
      <c r="B336" s="72"/>
      <c r="C336" s="72"/>
      <c r="D336" s="74"/>
      <c r="E336" s="74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</row>
    <row r="337" spans="1:40" ht="12.75" customHeight="1" x14ac:dyDescent="0.25">
      <c r="A337" s="72"/>
      <c r="B337" s="72"/>
      <c r="C337" s="72"/>
      <c r="D337" s="74"/>
      <c r="E337" s="74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  <c r="AE337" s="72"/>
      <c r="AF337" s="72"/>
      <c r="AG337" s="72"/>
      <c r="AH337" s="72"/>
      <c r="AI337" s="72"/>
      <c r="AJ337" s="72"/>
      <c r="AK337" s="72"/>
      <c r="AL337" s="72"/>
      <c r="AM337" s="72"/>
      <c r="AN337" s="72"/>
    </row>
    <row r="338" spans="1:40" ht="12.75" customHeight="1" x14ac:dyDescent="0.25">
      <c r="A338" s="72"/>
      <c r="B338" s="72"/>
      <c r="C338" s="72"/>
      <c r="D338" s="74"/>
      <c r="E338" s="74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</row>
    <row r="339" spans="1:40" ht="12.75" customHeight="1" x14ac:dyDescent="0.25">
      <c r="A339" s="72"/>
      <c r="B339" s="72"/>
      <c r="C339" s="72"/>
      <c r="D339" s="74"/>
      <c r="E339" s="74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  <c r="AE339" s="72"/>
      <c r="AF339" s="72"/>
      <c r="AG339" s="72"/>
      <c r="AH339" s="72"/>
      <c r="AI339" s="72"/>
      <c r="AJ339" s="72"/>
      <c r="AK339" s="72"/>
      <c r="AL339" s="72"/>
      <c r="AM339" s="72"/>
      <c r="AN339" s="72"/>
    </row>
    <row r="340" spans="1:40" ht="12.75" customHeight="1" x14ac:dyDescent="0.25">
      <c r="A340" s="72"/>
      <c r="B340" s="72"/>
      <c r="C340" s="72"/>
      <c r="D340" s="74"/>
      <c r="E340" s="74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</row>
    <row r="341" spans="1:40" ht="12.75" customHeight="1" x14ac:dyDescent="0.25">
      <c r="A341" s="72"/>
      <c r="B341" s="72"/>
      <c r="C341" s="72"/>
      <c r="D341" s="74"/>
      <c r="E341" s="74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  <c r="AE341" s="72"/>
      <c r="AF341" s="72"/>
      <c r="AG341" s="72"/>
      <c r="AH341" s="72"/>
      <c r="AI341" s="72"/>
      <c r="AJ341" s="72"/>
      <c r="AK341" s="72"/>
      <c r="AL341" s="72"/>
      <c r="AM341" s="72"/>
      <c r="AN341" s="72"/>
    </row>
    <row r="342" spans="1:40" ht="12.75" customHeight="1" x14ac:dyDescent="0.25">
      <c r="A342" s="72"/>
      <c r="B342" s="72"/>
      <c r="C342" s="72"/>
      <c r="D342" s="74"/>
      <c r="E342" s="74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</row>
    <row r="343" spans="1:40" ht="12.75" customHeight="1" x14ac:dyDescent="0.25">
      <c r="A343" s="72"/>
      <c r="B343" s="72"/>
      <c r="C343" s="72"/>
      <c r="D343" s="74"/>
      <c r="E343" s="74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  <c r="AE343" s="72"/>
      <c r="AF343" s="72"/>
      <c r="AG343" s="72"/>
      <c r="AH343" s="72"/>
      <c r="AI343" s="72"/>
      <c r="AJ343" s="72"/>
      <c r="AK343" s="72"/>
      <c r="AL343" s="72"/>
      <c r="AM343" s="72"/>
      <c r="AN343" s="72"/>
    </row>
    <row r="344" spans="1:40" ht="12.75" customHeight="1" x14ac:dyDescent="0.25">
      <c r="A344" s="72"/>
      <c r="B344" s="72"/>
      <c r="C344" s="72"/>
      <c r="D344" s="74"/>
      <c r="E344" s="74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</row>
    <row r="345" spans="1:40" ht="12.75" customHeight="1" x14ac:dyDescent="0.25">
      <c r="A345" s="72"/>
      <c r="B345" s="72"/>
      <c r="C345" s="72"/>
      <c r="D345" s="74"/>
      <c r="E345" s="74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  <c r="AE345" s="72"/>
      <c r="AF345" s="72"/>
      <c r="AG345" s="72"/>
      <c r="AH345" s="72"/>
      <c r="AI345" s="72"/>
      <c r="AJ345" s="72"/>
      <c r="AK345" s="72"/>
      <c r="AL345" s="72"/>
      <c r="AM345" s="72"/>
      <c r="AN345" s="72"/>
    </row>
    <row r="346" spans="1:40" ht="12.75" customHeight="1" x14ac:dyDescent="0.25">
      <c r="A346" s="72"/>
      <c r="B346" s="72"/>
      <c r="C346" s="72"/>
      <c r="D346" s="74"/>
      <c r="E346" s="74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</row>
    <row r="347" spans="1:40" ht="12.75" customHeight="1" x14ac:dyDescent="0.25">
      <c r="A347" s="72"/>
      <c r="B347" s="72"/>
      <c r="C347" s="72"/>
      <c r="D347" s="74"/>
      <c r="E347" s="74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  <c r="AE347" s="72"/>
      <c r="AF347" s="72"/>
      <c r="AG347" s="72"/>
      <c r="AH347" s="72"/>
      <c r="AI347" s="72"/>
      <c r="AJ347" s="72"/>
      <c r="AK347" s="72"/>
      <c r="AL347" s="72"/>
      <c r="AM347" s="72"/>
      <c r="AN347" s="72"/>
    </row>
    <row r="348" spans="1:40" ht="12.75" customHeight="1" x14ac:dyDescent="0.25">
      <c r="A348" s="72"/>
      <c r="B348" s="72"/>
      <c r="C348" s="72"/>
      <c r="D348" s="74"/>
      <c r="E348" s="74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</row>
    <row r="349" spans="1:40" ht="12.75" customHeight="1" x14ac:dyDescent="0.25">
      <c r="A349" s="72"/>
      <c r="B349" s="72"/>
      <c r="C349" s="72"/>
      <c r="D349" s="74"/>
      <c r="E349" s="74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  <c r="AE349" s="72"/>
      <c r="AF349" s="72"/>
      <c r="AG349" s="72"/>
      <c r="AH349" s="72"/>
      <c r="AI349" s="72"/>
      <c r="AJ349" s="72"/>
      <c r="AK349" s="72"/>
      <c r="AL349" s="72"/>
      <c r="AM349" s="72"/>
      <c r="AN349" s="72"/>
    </row>
    <row r="350" spans="1:40" ht="12.75" customHeight="1" x14ac:dyDescent="0.25">
      <c r="A350" s="72"/>
      <c r="B350" s="72"/>
      <c r="C350" s="72"/>
      <c r="D350" s="74"/>
      <c r="E350" s="74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</row>
    <row r="351" spans="1:40" ht="12.75" customHeight="1" x14ac:dyDescent="0.25">
      <c r="A351" s="72"/>
      <c r="B351" s="72"/>
      <c r="C351" s="72"/>
      <c r="D351" s="74"/>
      <c r="E351" s="74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  <c r="AE351" s="72"/>
      <c r="AF351" s="72"/>
      <c r="AG351" s="72"/>
      <c r="AH351" s="72"/>
      <c r="AI351" s="72"/>
      <c r="AJ351" s="72"/>
      <c r="AK351" s="72"/>
      <c r="AL351" s="72"/>
      <c r="AM351" s="72"/>
      <c r="AN351" s="72"/>
    </row>
    <row r="352" spans="1:40" ht="12.75" customHeight="1" x14ac:dyDescent="0.25">
      <c r="A352" s="72"/>
      <c r="B352" s="72"/>
      <c r="C352" s="72"/>
      <c r="D352" s="74"/>
      <c r="E352" s="74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</row>
    <row r="353" spans="1:40" ht="12.75" customHeight="1" x14ac:dyDescent="0.25">
      <c r="A353" s="72"/>
      <c r="B353" s="72"/>
      <c r="C353" s="72"/>
      <c r="D353" s="74"/>
      <c r="E353" s="74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  <c r="AE353" s="72"/>
      <c r="AF353" s="72"/>
      <c r="AG353" s="72"/>
      <c r="AH353" s="72"/>
      <c r="AI353" s="72"/>
      <c r="AJ353" s="72"/>
      <c r="AK353" s="72"/>
      <c r="AL353" s="72"/>
      <c r="AM353" s="72"/>
      <c r="AN353" s="72"/>
    </row>
    <row r="354" spans="1:40" ht="12.75" customHeight="1" x14ac:dyDescent="0.25">
      <c r="A354" s="72"/>
      <c r="B354" s="72"/>
      <c r="C354" s="72"/>
      <c r="D354" s="74"/>
      <c r="E354" s="74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</row>
    <row r="355" spans="1:40" ht="12.75" customHeight="1" x14ac:dyDescent="0.25">
      <c r="A355" s="72"/>
      <c r="B355" s="72"/>
      <c r="C355" s="72"/>
      <c r="D355" s="74"/>
      <c r="E355" s="74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  <c r="AK355" s="72"/>
      <c r="AL355" s="72"/>
      <c r="AM355" s="72"/>
      <c r="AN355" s="72"/>
    </row>
    <row r="356" spans="1:40" ht="12.75" customHeight="1" x14ac:dyDescent="0.25">
      <c r="A356" s="72"/>
      <c r="B356" s="72"/>
      <c r="C356" s="72"/>
      <c r="D356" s="74"/>
      <c r="E356" s="74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</row>
    <row r="357" spans="1:40" ht="12.75" customHeight="1" x14ac:dyDescent="0.25">
      <c r="A357" s="72"/>
      <c r="B357" s="72"/>
      <c r="C357" s="72"/>
      <c r="D357" s="74"/>
      <c r="E357" s="74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  <c r="AE357" s="72"/>
      <c r="AF357" s="72"/>
      <c r="AG357" s="72"/>
      <c r="AH357" s="72"/>
      <c r="AI357" s="72"/>
      <c r="AJ357" s="72"/>
      <c r="AK357" s="72"/>
      <c r="AL357" s="72"/>
      <c r="AM357" s="72"/>
      <c r="AN357" s="72"/>
    </row>
    <row r="358" spans="1:40" ht="12.75" customHeight="1" x14ac:dyDescent="0.25">
      <c r="A358" s="72"/>
      <c r="B358" s="72"/>
      <c r="C358" s="72"/>
      <c r="D358" s="74"/>
      <c r="E358" s="74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</row>
    <row r="359" spans="1:40" ht="12.75" customHeight="1" x14ac:dyDescent="0.25">
      <c r="A359" s="72"/>
      <c r="B359" s="72"/>
      <c r="C359" s="72"/>
      <c r="D359" s="74"/>
      <c r="E359" s="74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  <c r="AE359" s="72"/>
      <c r="AF359" s="72"/>
      <c r="AG359" s="72"/>
      <c r="AH359" s="72"/>
      <c r="AI359" s="72"/>
      <c r="AJ359" s="72"/>
      <c r="AK359" s="72"/>
      <c r="AL359" s="72"/>
      <c r="AM359" s="72"/>
      <c r="AN359" s="72"/>
    </row>
    <row r="360" spans="1:40" ht="12.75" customHeight="1" x14ac:dyDescent="0.25">
      <c r="A360" s="72"/>
      <c r="B360" s="72"/>
      <c r="C360" s="72"/>
      <c r="D360" s="74"/>
      <c r="E360" s="74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</row>
    <row r="361" spans="1:40" ht="12.75" customHeight="1" x14ac:dyDescent="0.25">
      <c r="A361" s="72"/>
      <c r="B361" s="72"/>
      <c r="C361" s="72"/>
      <c r="D361" s="74"/>
      <c r="E361" s="74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  <c r="AE361" s="72"/>
      <c r="AF361" s="72"/>
      <c r="AG361" s="72"/>
      <c r="AH361" s="72"/>
      <c r="AI361" s="72"/>
      <c r="AJ361" s="72"/>
      <c r="AK361" s="72"/>
      <c r="AL361" s="72"/>
      <c r="AM361" s="72"/>
      <c r="AN361" s="72"/>
    </row>
    <row r="362" spans="1:40" ht="12.75" customHeight="1" x14ac:dyDescent="0.25">
      <c r="A362" s="72"/>
      <c r="B362" s="72"/>
      <c r="C362" s="72"/>
      <c r="D362" s="74"/>
      <c r="E362" s="74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</row>
    <row r="363" spans="1:40" ht="12.75" customHeight="1" x14ac:dyDescent="0.25">
      <c r="A363" s="72"/>
      <c r="B363" s="72"/>
      <c r="C363" s="72"/>
      <c r="D363" s="74"/>
      <c r="E363" s="74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  <c r="AE363" s="72"/>
      <c r="AF363" s="72"/>
      <c r="AG363" s="72"/>
      <c r="AH363" s="72"/>
      <c r="AI363" s="72"/>
      <c r="AJ363" s="72"/>
      <c r="AK363" s="72"/>
      <c r="AL363" s="72"/>
      <c r="AM363" s="72"/>
      <c r="AN363" s="72"/>
    </row>
    <row r="364" spans="1:40" ht="12.75" customHeight="1" x14ac:dyDescent="0.25">
      <c r="A364" s="72"/>
      <c r="B364" s="72"/>
      <c r="C364" s="72"/>
      <c r="D364" s="74"/>
      <c r="E364" s="74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</row>
    <row r="365" spans="1:40" ht="12.75" customHeight="1" x14ac:dyDescent="0.25">
      <c r="A365" s="72"/>
      <c r="B365" s="72"/>
      <c r="C365" s="72"/>
      <c r="D365" s="74"/>
      <c r="E365" s="74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  <c r="AE365" s="72"/>
      <c r="AF365" s="72"/>
      <c r="AG365" s="72"/>
      <c r="AH365" s="72"/>
      <c r="AI365" s="72"/>
      <c r="AJ365" s="72"/>
      <c r="AK365" s="72"/>
      <c r="AL365" s="72"/>
      <c r="AM365" s="72"/>
      <c r="AN365" s="72"/>
    </row>
    <row r="366" spans="1:40" ht="12.75" customHeight="1" x14ac:dyDescent="0.25">
      <c r="A366" s="72"/>
      <c r="B366" s="72"/>
      <c r="C366" s="72"/>
      <c r="D366" s="74"/>
      <c r="E366" s="74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</row>
    <row r="367" spans="1:40" ht="12.75" customHeight="1" x14ac:dyDescent="0.25">
      <c r="A367" s="72"/>
      <c r="B367" s="72"/>
      <c r="C367" s="72"/>
      <c r="D367" s="74"/>
      <c r="E367" s="74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  <c r="AK367" s="72"/>
      <c r="AL367" s="72"/>
      <c r="AM367" s="72"/>
      <c r="AN367" s="72"/>
    </row>
    <row r="368" spans="1:40" ht="12.75" customHeight="1" x14ac:dyDescent="0.25">
      <c r="A368" s="72"/>
      <c r="B368" s="72"/>
      <c r="C368" s="72"/>
      <c r="D368" s="74"/>
      <c r="E368" s="74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</row>
    <row r="369" spans="1:40" ht="12.75" customHeight="1" x14ac:dyDescent="0.25">
      <c r="A369" s="72"/>
      <c r="B369" s="72"/>
      <c r="C369" s="72"/>
      <c r="D369" s="74"/>
      <c r="E369" s="74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  <c r="AK369" s="72"/>
      <c r="AL369" s="72"/>
      <c r="AM369" s="72"/>
      <c r="AN369" s="72"/>
    </row>
    <row r="370" spans="1:40" ht="12.75" customHeight="1" x14ac:dyDescent="0.25">
      <c r="A370" s="72"/>
      <c r="B370" s="72"/>
      <c r="C370" s="72"/>
      <c r="D370" s="74"/>
      <c r="E370" s="74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</row>
    <row r="371" spans="1:40" ht="12.75" customHeight="1" x14ac:dyDescent="0.25">
      <c r="A371" s="72"/>
      <c r="B371" s="72"/>
      <c r="C371" s="72"/>
      <c r="D371" s="74"/>
      <c r="E371" s="74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  <c r="AE371" s="72"/>
      <c r="AF371" s="72"/>
      <c r="AG371" s="72"/>
      <c r="AH371" s="72"/>
      <c r="AI371" s="72"/>
      <c r="AJ371" s="72"/>
      <c r="AK371" s="72"/>
      <c r="AL371" s="72"/>
      <c r="AM371" s="72"/>
      <c r="AN371" s="72"/>
    </row>
    <row r="372" spans="1:40" ht="12.75" customHeight="1" x14ac:dyDescent="0.25">
      <c r="A372" s="72"/>
      <c r="B372" s="72"/>
      <c r="C372" s="72"/>
      <c r="D372" s="74"/>
      <c r="E372" s="74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</row>
    <row r="373" spans="1:40" ht="12.75" customHeight="1" x14ac:dyDescent="0.25">
      <c r="A373" s="72"/>
      <c r="B373" s="72"/>
      <c r="C373" s="72"/>
      <c r="D373" s="74"/>
      <c r="E373" s="74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  <c r="AC373" s="72"/>
      <c r="AD373" s="72"/>
      <c r="AE373" s="72"/>
      <c r="AF373" s="72"/>
      <c r="AG373" s="72"/>
      <c r="AH373" s="72"/>
      <c r="AI373" s="72"/>
      <c r="AJ373" s="72"/>
      <c r="AK373" s="72"/>
      <c r="AL373" s="72"/>
      <c r="AM373" s="72"/>
      <c r="AN373" s="72"/>
    </row>
    <row r="374" spans="1:40" ht="12.75" customHeight="1" x14ac:dyDescent="0.25">
      <c r="A374" s="72"/>
      <c r="B374" s="72"/>
      <c r="C374" s="72"/>
      <c r="D374" s="74"/>
      <c r="E374" s="74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</row>
    <row r="375" spans="1:40" ht="12.75" customHeight="1" x14ac:dyDescent="0.25">
      <c r="A375" s="72"/>
      <c r="B375" s="72"/>
      <c r="C375" s="72"/>
      <c r="D375" s="74"/>
      <c r="E375" s="74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  <c r="AD375" s="72"/>
      <c r="AE375" s="72"/>
      <c r="AF375" s="72"/>
      <c r="AG375" s="72"/>
      <c r="AH375" s="72"/>
      <c r="AI375" s="72"/>
      <c r="AJ375" s="72"/>
      <c r="AK375" s="72"/>
      <c r="AL375" s="72"/>
      <c r="AM375" s="72"/>
      <c r="AN375" s="72"/>
    </row>
    <row r="376" spans="1:40" ht="12.75" customHeight="1" x14ac:dyDescent="0.25">
      <c r="A376" s="72"/>
      <c r="B376" s="72"/>
      <c r="C376" s="72"/>
      <c r="D376" s="74"/>
      <c r="E376" s="74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</row>
    <row r="377" spans="1:40" ht="12.75" customHeight="1" x14ac:dyDescent="0.25">
      <c r="A377" s="72"/>
      <c r="B377" s="72"/>
      <c r="C377" s="72"/>
      <c r="D377" s="74"/>
      <c r="E377" s="74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  <c r="AK377" s="72"/>
      <c r="AL377" s="72"/>
      <c r="AM377" s="72"/>
      <c r="AN377" s="72"/>
    </row>
    <row r="378" spans="1:40" ht="12.75" customHeight="1" x14ac:dyDescent="0.25">
      <c r="A378" s="72"/>
      <c r="B378" s="72"/>
      <c r="C378" s="72"/>
      <c r="D378" s="74"/>
      <c r="E378" s="74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</row>
    <row r="379" spans="1:40" ht="12.75" customHeight="1" x14ac:dyDescent="0.25">
      <c r="A379" s="72"/>
      <c r="B379" s="72"/>
      <c r="C379" s="72"/>
      <c r="D379" s="74"/>
      <c r="E379" s="74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  <c r="AD379" s="72"/>
      <c r="AE379" s="72"/>
      <c r="AF379" s="72"/>
      <c r="AG379" s="72"/>
      <c r="AH379" s="72"/>
      <c r="AI379" s="72"/>
      <c r="AJ379" s="72"/>
      <c r="AK379" s="72"/>
      <c r="AL379" s="72"/>
      <c r="AM379" s="72"/>
      <c r="AN379" s="72"/>
    </row>
    <row r="380" spans="1:40" ht="12.75" customHeight="1" x14ac:dyDescent="0.25">
      <c r="A380" s="72"/>
      <c r="B380" s="72"/>
      <c r="C380" s="72"/>
      <c r="D380" s="74"/>
      <c r="E380" s="74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</row>
    <row r="381" spans="1:40" ht="12.75" customHeight="1" x14ac:dyDescent="0.25">
      <c r="A381" s="72"/>
      <c r="B381" s="72"/>
      <c r="C381" s="72"/>
      <c r="D381" s="74"/>
      <c r="E381" s="74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  <c r="AC381" s="72"/>
      <c r="AD381" s="72"/>
      <c r="AE381" s="72"/>
      <c r="AF381" s="72"/>
      <c r="AG381" s="72"/>
      <c r="AH381" s="72"/>
      <c r="AI381" s="72"/>
      <c r="AJ381" s="72"/>
      <c r="AK381" s="72"/>
      <c r="AL381" s="72"/>
      <c r="AM381" s="72"/>
      <c r="AN381" s="72"/>
    </row>
    <row r="382" spans="1:40" ht="12.75" customHeight="1" x14ac:dyDescent="0.25">
      <c r="A382" s="72"/>
      <c r="B382" s="72"/>
      <c r="C382" s="72"/>
      <c r="D382" s="74"/>
      <c r="E382" s="74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</row>
    <row r="383" spans="1:40" ht="12.75" customHeight="1" x14ac:dyDescent="0.25">
      <c r="A383" s="72"/>
      <c r="B383" s="72"/>
      <c r="C383" s="72"/>
      <c r="D383" s="74"/>
      <c r="E383" s="74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  <c r="AC383" s="72"/>
      <c r="AD383" s="72"/>
      <c r="AE383" s="72"/>
      <c r="AF383" s="72"/>
      <c r="AG383" s="72"/>
      <c r="AH383" s="72"/>
      <c r="AI383" s="72"/>
      <c r="AJ383" s="72"/>
      <c r="AK383" s="72"/>
      <c r="AL383" s="72"/>
      <c r="AM383" s="72"/>
      <c r="AN383" s="72"/>
    </row>
    <row r="384" spans="1:40" ht="12.75" customHeight="1" x14ac:dyDescent="0.25">
      <c r="A384" s="72"/>
      <c r="B384" s="72"/>
      <c r="C384" s="72"/>
      <c r="D384" s="74"/>
      <c r="E384" s="74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</row>
    <row r="385" spans="1:40" ht="12.75" customHeight="1" x14ac:dyDescent="0.25">
      <c r="A385" s="72"/>
      <c r="B385" s="72"/>
      <c r="C385" s="72"/>
      <c r="D385" s="74"/>
      <c r="E385" s="74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  <c r="AC385" s="72"/>
      <c r="AD385" s="72"/>
      <c r="AE385" s="72"/>
      <c r="AF385" s="72"/>
      <c r="AG385" s="72"/>
      <c r="AH385" s="72"/>
      <c r="AI385" s="72"/>
      <c r="AJ385" s="72"/>
      <c r="AK385" s="72"/>
      <c r="AL385" s="72"/>
      <c r="AM385" s="72"/>
      <c r="AN385" s="72"/>
    </row>
    <row r="386" spans="1:40" ht="12.75" customHeight="1" x14ac:dyDescent="0.25">
      <c r="A386" s="72"/>
      <c r="B386" s="72"/>
      <c r="C386" s="72"/>
      <c r="D386" s="74"/>
      <c r="E386" s="74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</row>
    <row r="387" spans="1:40" ht="12.75" customHeight="1" x14ac:dyDescent="0.25">
      <c r="A387" s="72"/>
      <c r="B387" s="72"/>
      <c r="C387" s="72"/>
      <c r="D387" s="74"/>
      <c r="E387" s="74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  <c r="AC387" s="72"/>
      <c r="AD387" s="72"/>
      <c r="AE387" s="72"/>
      <c r="AF387" s="72"/>
      <c r="AG387" s="72"/>
      <c r="AH387" s="72"/>
      <c r="AI387" s="72"/>
      <c r="AJ387" s="72"/>
      <c r="AK387" s="72"/>
      <c r="AL387" s="72"/>
      <c r="AM387" s="72"/>
      <c r="AN387" s="72"/>
    </row>
    <row r="388" spans="1:40" ht="12.75" customHeight="1" x14ac:dyDescent="0.25">
      <c r="A388" s="72"/>
      <c r="B388" s="72"/>
      <c r="C388" s="72"/>
      <c r="D388" s="74"/>
      <c r="E388" s="74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</row>
    <row r="389" spans="1:40" ht="12.75" customHeight="1" x14ac:dyDescent="0.25">
      <c r="A389" s="72"/>
      <c r="B389" s="72"/>
      <c r="C389" s="72"/>
      <c r="D389" s="74"/>
      <c r="E389" s="74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  <c r="AC389" s="72"/>
      <c r="AD389" s="72"/>
      <c r="AE389" s="72"/>
      <c r="AF389" s="72"/>
      <c r="AG389" s="72"/>
      <c r="AH389" s="72"/>
      <c r="AI389" s="72"/>
      <c r="AJ389" s="72"/>
      <c r="AK389" s="72"/>
      <c r="AL389" s="72"/>
      <c r="AM389" s="72"/>
      <c r="AN389" s="72"/>
    </row>
    <row r="390" spans="1:40" ht="12.75" customHeight="1" x14ac:dyDescent="0.25">
      <c r="A390" s="72"/>
      <c r="B390" s="72"/>
      <c r="C390" s="72"/>
      <c r="D390" s="74"/>
      <c r="E390" s="74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</row>
    <row r="391" spans="1:40" ht="12.75" customHeight="1" x14ac:dyDescent="0.25">
      <c r="A391" s="72"/>
      <c r="B391" s="72"/>
      <c r="C391" s="72"/>
      <c r="D391" s="74"/>
      <c r="E391" s="74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  <c r="AC391" s="72"/>
      <c r="AD391" s="72"/>
      <c r="AE391" s="72"/>
      <c r="AF391" s="72"/>
      <c r="AG391" s="72"/>
      <c r="AH391" s="72"/>
      <c r="AI391" s="72"/>
      <c r="AJ391" s="72"/>
      <c r="AK391" s="72"/>
      <c r="AL391" s="72"/>
      <c r="AM391" s="72"/>
      <c r="AN391" s="72"/>
    </row>
    <row r="392" spans="1:40" ht="12.75" customHeight="1" x14ac:dyDescent="0.25">
      <c r="A392" s="72"/>
      <c r="B392" s="72"/>
      <c r="C392" s="72"/>
      <c r="D392" s="74"/>
      <c r="E392" s="74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</row>
    <row r="393" spans="1:40" ht="12.75" customHeight="1" x14ac:dyDescent="0.25">
      <c r="A393" s="72"/>
      <c r="B393" s="72"/>
      <c r="C393" s="72"/>
      <c r="D393" s="74"/>
      <c r="E393" s="74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  <c r="AC393" s="72"/>
      <c r="AD393" s="72"/>
      <c r="AE393" s="72"/>
      <c r="AF393" s="72"/>
      <c r="AG393" s="72"/>
      <c r="AH393" s="72"/>
      <c r="AI393" s="72"/>
      <c r="AJ393" s="72"/>
      <c r="AK393" s="72"/>
      <c r="AL393" s="72"/>
      <c r="AM393" s="72"/>
      <c r="AN393" s="72"/>
    </row>
    <row r="394" spans="1:40" ht="12.75" customHeight="1" x14ac:dyDescent="0.25">
      <c r="A394" s="72"/>
      <c r="B394" s="72"/>
      <c r="C394" s="72"/>
      <c r="D394" s="74"/>
      <c r="E394" s="74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</row>
    <row r="395" spans="1:40" ht="12.75" customHeight="1" x14ac:dyDescent="0.25">
      <c r="A395" s="72"/>
      <c r="B395" s="72"/>
      <c r="C395" s="72"/>
      <c r="D395" s="74"/>
      <c r="E395" s="74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  <c r="AC395" s="72"/>
      <c r="AD395" s="72"/>
      <c r="AE395" s="72"/>
      <c r="AF395" s="72"/>
      <c r="AG395" s="72"/>
      <c r="AH395" s="72"/>
      <c r="AI395" s="72"/>
      <c r="AJ395" s="72"/>
      <c r="AK395" s="72"/>
      <c r="AL395" s="72"/>
      <c r="AM395" s="72"/>
      <c r="AN395" s="72"/>
    </row>
    <row r="396" spans="1:40" ht="12.75" customHeight="1" x14ac:dyDescent="0.25">
      <c r="A396" s="72"/>
      <c r="B396" s="72"/>
      <c r="C396" s="72"/>
      <c r="D396" s="74"/>
      <c r="E396" s="74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</row>
    <row r="397" spans="1:40" ht="12.75" customHeight="1" x14ac:dyDescent="0.25">
      <c r="A397" s="72"/>
      <c r="B397" s="72"/>
      <c r="C397" s="72"/>
      <c r="D397" s="74"/>
      <c r="E397" s="74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  <c r="AC397" s="72"/>
      <c r="AD397" s="72"/>
      <c r="AE397" s="72"/>
      <c r="AF397" s="72"/>
      <c r="AG397" s="72"/>
      <c r="AH397" s="72"/>
      <c r="AI397" s="72"/>
      <c r="AJ397" s="72"/>
      <c r="AK397" s="72"/>
      <c r="AL397" s="72"/>
      <c r="AM397" s="72"/>
      <c r="AN397" s="72"/>
    </row>
    <row r="398" spans="1:40" ht="12.75" customHeight="1" x14ac:dyDescent="0.25">
      <c r="A398" s="72"/>
      <c r="B398" s="72"/>
      <c r="C398" s="72"/>
      <c r="D398" s="74"/>
      <c r="E398" s="74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</row>
    <row r="399" spans="1:40" ht="12.75" customHeight="1" x14ac:dyDescent="0.25">
      <c r="A399" s="72"/>
      <c r="B399" s="72"/>
      <c r="C399" s="72"/>
      <c r="D399" s="74"/>
      <c r="E399" s="74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  <c r="AC399" s="72"/>
      <c r="AD399" s="72"/>
      <c r="AE399" s="72"/>
      <c r="AF399" s="72"/>
      <c r="AG399" s="72"/>
      <c r="AH399" s="72"/>
      <c r="AI399" s="72"/>
      <c r="AJ399" s="72"/>
      <c r="AK399" s="72"/>
      <c r="AL399" s="72"/>
      <c r="AM399" s="72"/>
      <c r="AN399" s="72"/>
    </row>
    <row r="400" spans="1:40" ht="12.75" customHeight="1" x14ac:dyDescent="0.25">
      <c r="A400" s="72"/>
      <c r="B400" s="72"/>
      <c r="C400" s="72"/>
      <c r="D400" s="74"/>
      <c r="E400" s="74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</row>
    <row r="401" spans="1:40" ht="12.75" customHeight="1" x14ac:dyDescent="0.25">
      <c r="A401" s="72"/>
      <c r="B401" s="72"/>
      <c r="C401" s="72"/>
      <c r="D401" s="74"/>
      <c r="E401" s="74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  <c r="AC401" s="72"/>
      <c r="AD401" s="72"/>
      <c r="AE401" s="72"/>
      <c r="AF401" s="72"/>
      <c r="AG401" s="72"/>
      <c r="AH401" s="72"/>
      <c r="AI401" s="72"/>
      <c r="AJ401" s="72"/>
      <c r="AK401" s="72"/>
      <c r="AL401" s="72"/>
      <c r="AM401" s="72"/>
      <c r="AN401" s="72"/>
    </row>
    <row r="402" spans="1:40" ht="12.75" customHeight="1" x14ac:dyDescent="0.25">
      <c r="A402" s="72"/>
      <c r="B402" s="72"/>
      <c r="C402" s="72"/>
      <c r="D402" s="74"/>
      <c r="E402" s="74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</row>
    <row r="403" spans="1:40" ht="12.75" customHeight="1" x14ac:dyDescent="0.25">
      <c r="A403" s="72"/>
      <c r="B403" s="72"/>
      <c r="C403" s="72"/>
      <c r="D403" s="74"/>
      <c r="E403" s="74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  <c r="AC403" s="72"/>
      <c r="AD403" s="72"/>
      <c r="AE403" s="72"/>
      <c r="AF403" s="72"/>
      <c r="AG403" s="72"/>
      <c r="AH403" s="72"/>
      <c r="AI403" s="72"/>
      <c r="AJ403" s="72"/>
      <c r="AK403" s="72"/>
      <c r="AL403" s="72"/>
      <c r="AM403" s="72"/>
      <c r="AN403" s="72"/>
    </row>
    <row r="404" spans="1:40" ht="12.75" customHeight="1" x14ac:dyDescent="0.25">
      <c r="A404" s="72"/>
      <c r="B404" s="72"/>
      <c r="C404" s="72"/>
      <c r="D404" s="74"/>
      <c r="E404" s="74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</row>
    <row r="405" spans="1:40" ht="12.75" customHeight="1" x14ac:dyDescent="0.25">
      <c r="A405" s="72"/>
      <c r="B405" s="72"/>
      <c r="C405" s="72"/>
      <c r="D405" s="74"/>
      <c r="E405" s="74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  <c r="AC405" s="72"/>
      <c r="AD405" s="72"/>
      <c r="AE405" s="72"/>
      <c r="AF405" s="72"/>
      <c r="AG405" s="72"/>
      <c r="AH405" s="72"/>
      <c r="AI405" s="72"/>
      <c r="AJ405" s="72"/>
      <c r="AK405" s="72"/>
      <c r="AL405" s="72"/>
      <c r="AM405" s="72"/>
      <c r="AN405" s="72"/>
    </row>
    <row r="406" spans="1:40" ht="12.75" customHeight="1" x14ac:dyDescent="0.25">
      <c r="A406" s="72"/>
      <c r="B406" s="72"/>
      <c r="C406" s="72"/>
      <c r="D406" s="74"/>
      <c r="E406" s="74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</row>
    <row r="407" spans="1:40" ht="12.75" customHeight="1" x14ac:dyDescent="0.25">
      <c r="A407" s="72"/>
      <c r="B407" s="72"/>
      <c r="C407" s="72"/>
      <c r="D407" s="74"/>
      <c r="E407" s="74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  <c r="AI407" s="72"/>
      <c r="AJ407" s="72"/>
      <c r="AK407" s="72"/>
      <c r="AL407" s="72"/>
      <c r="AM407" s="72"/>
      <c r="AN407" s="72"/>
    </row>
    <row r="408" spans="1:40" ht="12.75" customHeight="1" x14ac:dyDescent="0.25">
      <c r="A408" s="72"/>
      <c r="B408" s="72"/>
      <c r="C408" s="72"/>
      <c r="D408" s="74"/>
      <c r="E408" s="74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</row>
    <row r="409" spans="1:40" ht="12.75" customHeight="1" x14ac:dyDescent="0.25">
      <c r="A409" s="72"/>
      <c r="B409" s="72"/>
      <c r="C409" s="72"/>
      <c r="D409" s="74"/>
      <c r="E409" s="74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2"/>
      <c r="AE409" s="72"/>
      <c r="AF409" s="72"/>
      <c r="AG409" s="72"/>
      <c r="AH409" s="72"/>
      <c r="AI409" s="72"/>
      <c r="AJ409" s="72"/>
      <c r="AK409" s="72"/>
      <c r="AL409" s="72"/>
      <c r="AM409" s="72"/>
      <c r="AN409" s="72"/>
    </row>
    <row r="410" spans="1:40" ht="12.75" customHeight="1" x14ac:dyDescent="0.25">
      <c r="A410" s="72"/>
      <c r="B410" s="72"/>
      <c r="C410" s="72"/>
      <c r="D410" s="74"/>
      <c r="E410" s="74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</row>
    <row r="411" spans="1:40" ht="12.75" customHeight="1" x14ac:dyDescent="0.25">
      <c r="A411" s="72"/>
      <c r="B411" s="72"/>
      <c r="C411" s="72"/>
      <c r="D411" s="74"/>
      <c r="E411" s="74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  <c r="AC411" s="72"/>
      <c r="AD411" s="72"/>
      <c r="AE411" s="72"/>
      <c r="AF411" s="72"/>
      <c r="AG411" s="72"/>
      <c r="AH411" s="72"/>
      <c r="AI411" s="72"/>
      <c r="AJ411" s="72"/>
      <c r="AK411" s="72"/>
      <c r="AL411" s="72"/>
      <c r="AM411" s="72"/>
      <c r="AN411" s="72"/>
    </row>
    <row r="412" spans="1:40" ht="12.75" customHeight="1" x14ac:dyDescent="0.25">
      <c r="A412" s="72"/>
      <c r="B412" s="72"/>
      <c r="C412" s="72"/>
      <c r="D412" s="74"/>
      <c r="E412" s="74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</row>
    <row r="413" spans="1:40" ht="12.75" customHeight="1" x14ac:dyDescent="0.25">
      <c r="A413" s="72"/>
      <c r="B413" s="72"/>
      <c r="C413" s="72"/>
      <c r="D413" s="74"/>
      <c r="E413" s="74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  <c r="AC413" s="72"/>
      <c r="AD413" s="72"/>
      <c r="AE413" s="72"/>
      <c r="AF413" s="72"/>
      <c r="AG413" s="72"/>
      <c r="AH413" s="72"/>
      <c r="AI413" s="72"/>
      <c r="AJ413" s="72"/>
      <c r="AK413" s="72"/>
      <c r="AL413" s="72"/>
      <c r="AM413" s="72"/>
      <c r="AN413" s="72"/>
    </row>
    <row r="414" spans="1:40" ht="12.75" customHeight="1" x14ac:dyDescent="0.25">
      <c r="A414" s="72"/>
      <c r="B414" s="72"/>
      <c r="C414" s="72"/>
      <c r="D414" s="74"/>
      <c r="E414" s="74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</row>
    <row r="415" spans="1:40" ht="12.75" customHeight="1" x14ac:dyDescent="0.25">
      <c r="A415" s="72"/>
      <c r="B415" s="72"/>
      <c r="C415" s="72"/>
      <c r="D415" s="74"/>
      <c r="E415" s="74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72"/>
      <c r="AD415" s="72"/>
      <c r="AE415" s="72"/>
      <c r="AF415" s="72"/>
      <c r="AG415" s="72"/>
      <c r="AH415" s="72"/>
      <c r="AI415" s="72"/>
      <c r="AJ415" s="72"/>
      <c r="AK415" s="72"/>
      <c r="AL415" s="72"/>
      <c r="AM415" s="72"/>
      <c r="AN415" s="72"/>
    </row>
    <row r="416" spans="1:40" ht="12.75" customHeight="1" x14ac:dyDescent="0.25">
      <c r="A416" s="72"/>
      <c r="B416" s="72"/>
      <c r="C416" s="72"/>
      <c r="D416" s="74"/>
      <c r="E416" s="74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</row>
    <row r="417" spans="1:40" ht="12.75" customHeight="1" x14ac:dyDescent="0.25">
      <c r="A417" s="72"/>
      <c r="B417" s="72"/>
      <c r="C417" s="72"/>
      <c r="D417" s="74"/>
      <c r="E417" s="74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  <c r="AC417" s="72"/>
      <c r="AD417" s="72"/>
      <c r="AE417" s="72"/>
      <c r="AF417" s="72"/>
      <c r="AG417" s="72"/>
      <c r="AH417" s="72"/>
      <c r="AI417" s="72"/>
      <c r="AJ417" s="72"/>
      <c r="AK417" s="72"/>
      <c r="AL417" s="72"/>
      <c r="AM417" s="72"/>
      <c r="AN417" s="72"/>
    </row>
    <row r="418" spans="1:40" ht="12.75" customHeight="1" x14ac:dyDescent="0.25">
      <c r="A418" s="72"/>
      <c r="B418" s="72"/>
      <c r="C418" s="72"/>
      <c r="D418" s="74"/>
      <c r="E418" s="74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</row>
    <row r="419" spans="1:40" ht="12.75" customHeight="1" x14ac:dyDescent="0.25">
      <c r="A419" s="72"/>
      <c r="B419" s="72"/>
      <c r="C419" s="72"/>
      <c r="D419" s="74"/>
      <c r="E419" s="74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  <c r="AK419" s="72"/>
      <c r="AL419" s="72"/>
      <c r="AM419" s="72"/>
      <c r="AN419" s="72"/>
    </row>
    <row r="420" spans="1:40" ht="12.75" customHeight="1" x14ac:dyDescent="0.25">
      <c r="A420" s="72"/>
      <c r="B420" s="72"/>
      <c r="C420" s="72"/>
      <c r="D420" s="74"/>
      <c r="E420" s="74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</row>
    <row r="421" spans="1:40" ht="12.75" customHeight="1" x14ac:dyDescent="0.25">
      <c r="A421" s="72"/>
      <c r="B421" s="72"/>
      <c r="C421" s="72"/>
      <c r="D421" s="74"/>
      <c r="E421" s="74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</row>
    <row r="422" spans="1:40" ht="12.75" customHeight="1" x14ac:dyDescent="0.25">
      <c r="A422" s="72"/>
      <c r="B422" s="72"/>
      <c r="C422" s="72"/>
      <c r="D422" s="74"/>
      <c r="E422" s="74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</row>
    <row r="423" spans="1:40" ht="12.75" customHeight="1" x14ac:dyDescent="0.25">
      <c r="A423" s="72"/>
      <c r="B423" s="72"/>
      <c r="C423" s="72"/>
      <c r="D423" s="74"/>
      <c r="E423" s="74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  <c r="AC423" s="72"/>
      <c r="AD423" s="72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</row>
    <row r="424" spans="1:40" ht="12.75" customHeight="1" x14ac:dyDescent="0.25">
      <c r="A424" s="72"/>
      <c r="B424" s="72"/>
      <c r="C424" s="72"/>
      <c r="D424" s="74"/>
      <c r="E424" s="74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</row>
    <row r="425" spans="1:40" ht="12.75" customHeight="1" x14ac:dyDescent="0.25">
      <c r="A425" s="72"/>
      <c r="B425" s="72"/>
      <c r="C425" s="72"/>
      <c r="D425" s="74"/>
      <c r="E425" s="74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  <c r="AC425" s="72"/>
      <c r="AD425" s="72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</row>
    <row r="426" spans="1:40" ht="12.75" customHeight="1" x14ac:dyDescent="0.25">
      <c r="A426" s="72"/>
      <c r="B426" s="72"/>
      <c r="C426" s="72"/>
      <c r="D426" s="74"/>
      <c r="E426" s="74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</row>
    <row r="427" spans="1:40" ht="12.75" customHeight="1" x14ac:dyDescent="0.25">
      <c r="A427" s="72"/>
      <c r="B427" s="72"/>
      <c r="C427" s="72"/>
      <c r="D427" s="74"/>
      <c r="E427" s="74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  <c r="AC427" s="72"/>
      <c r="AD427" s="72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</row>
    <row r="428" spans="1:40" ht="12.75" customHeight="1" x14ac:dyDescent="0.25">
      <c r="A428" s="72"/>
      <c r="B428" s="72"/>
      <c r="C428" s="72"/>
      <c r="D428" s="74"/>
      <c r="E428" s="74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</row>
    <row r="429" spans="1:40" ht="12.75" customHeight="1" x14ac:dyDescent="0.25">
      <c r="A429" s="72"/>
      <c r="B429" s="72"/>
      <c r="C429" s="72"/>
      <c r="D429" s="74"/>
      <c r="E429" s="74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  <c r="AC429" s="72"/>
      <c r="AD429" s="72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</row>
    <row r="430" spans="1:40" ht="12.75" customHeight="1" x14ac:dyDescent="0.25">
      <c r="A430" s="72"/>
      <c r="B430" s="72"/>
      <c r="C430" s="72"/>
      <c r="D430" s="74"/>
      <c r="E430" s="74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</row>
    <row r="431" spans="1:40" ht="12.75" customHeight="1" x14ac:dyDescent="0.25">
      <c r="A431" s="72"/>
      <c r="B431" s="72"/>
      <c r="C431" s="72"/>
      <c r="D431" s="74"/>
      <c r="E431" s="74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  <c r="AC431" s="72"/>
      <c r="AD431" s="72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</row>
    <row r="432" spans="1:40" ht="12.75" customHeight="1" x14ac:dyDescent="0.25">
      <c r="A432" s="72"/>
      <c r="B432" s="72"/>
      <c r="C432" s="72"/>
      <c r="D432" s="74"/>
      <c r="E432" s="74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</row>
    <row r="433" spans="1:40" ht="12.75" customHeight="1" x14ac:dyDescent="0.25">
      <c r="A433" s="72"/>
      <c r="B433" s="72"/>
      <c r="C433" s="72"/>
      <c r="D433" s="74"/>
      <c r="E433" s="74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  <c r="AC433" s="72"/>
      <c r="AD433" s="72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</row>
    <row r="434" spans="1:40" ht="12.75" customHeight="1" x14ac:dyDescent="0.25">
      <c r="A434" s="72"/>
      <c r="B434" s="72"/>
      <c r="C434" s="72"/>
      <c r="D434" s="74"/>
      <c r="E434" s="74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</row>
    <row r="435" spans="1:40" ht="12.75" customHeight="1" x14ac:dyDescent="0.25">
      <c r="A435" s="72"/>
      <c r="B435" s="72"/>
      <c r="C435" s="72"/>
      <c r="D435" s="74"/>
      <c r="E435" s="74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  <c r="AC435" s="72"/>
      <c r="AD435" s="72"/>
      <c r="AE435" s="72"/>
      <c r="AF435" s="72"/>
      <c r="AG435" s="72"/>
      <c r="AH435" s="72"/>
      <c r="AI435" s="72"/>
      <c r="AJ435" s="72"/>
      <c r="AK435" s="72"/>
      <c r="AL435" s="72"/>
      <c r="AM435" s="72"/>
      <c r="AN435" s="72"/>
    </row>
    <row r="436" spans="1:40" ht="12.75" customHeight="1" x14ac:dyDescent="0.25">
      <c r="A436" s="72"/>
      <c r="B436" s="72"/>
      <c r="C436" s="72"/>
      <c r="D436" s="74"/>
      <c r="E436" s="74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</row>
    <row r="437" spans="1:40" ht="12.75" customHeight="1" x14ac:dyDescent="0.25">
      <c r="A437" s="72"/>
      <c r="B437" s="72"/>
      <c r="C437" s="72"/>
      <c r="D437" s="74"/>
      <c r="E437" s="74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  <c r="AC437" s="72"/>
      <c r="AD437" s="72"/>
      <c r="AE437" s="72"/>
      <c r="AF437" s="72"/>
      <c r="AG437" s="72"/>
      <c r="AH437" s="72"/>
      <c r="AI437" s="72"/>
      <c r="AJ437" s="72"/>
      <c r="AK437" s="72"/>
      <c r="AL437" s="72"/>
      <c r="AM437" s="72"/>
      <c r="AN437" s="72"/>
    </row>
    <row r="438" spans="1:40" ht="12.75" customHeight="1" x14ac:dyDescent="0.25">
      <c r="A438" s="72"/>
      <c r="B438" s="72"/>
      <c r="C438" s="72"/>
      <c r="D438" s="74"/>
      <c r="E438" s="74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</row>
    <row r="439" spans="1:40" ht="12.75" customHeight="1" x14ac:dyDescent="0.25">
      <c r="A439" s="72"/>
      <c r="B439" s="72"/>
      <c r="C439" s="72"/>
      <c r="D439" s="74"/>
      <c r="E439" s="74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  <c r="AC439" s="72"/>
      <c r="AD439" s="72"/>
      <c r="AE439" s="72"/>
      <c r="AF439" s="72"/>
      <c r="AG439" s="72"/>
      <c r="AH439" s="72"/>
      <c r="AI439" s="72"/>
      <c r="AJ439" s="72"/>
      <c r="AK439" s="72"/>
      <c r="AL439" s="72"/>
      <c r="AM439" s="72"/>
      <c r="AN439" s="72"/>
    </row>
    <row r="440" spans="1:40" ht="12.75" customHeight="1" x14ac:dyDescent="0.25">
      <c r="A440" s="72"/>
      <c r="B440" s="72"/>
      <c r="C440" s="72"/>
      <c r="D440" s="74"/>
      <c r="E440" s="74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</row>
    <row r="441" spans="1:40" ht="12.75" customHeight="1" x14ac:dyDescent="0.25">
      <c r="A441" s="72"/>
      <c r="B441" s="72"/>
      <c r="C441" s="72"/>
      <c r="D441" s="74"/>
      <c r="E441" s="74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  <c r="AC441" s="72"/>
      <c r="AD441" s="72"/>
      <c r="AE441" s="72"/>
      <c r="AF441" s="72"/>
      <c r="AG441" s="72"/>
      <c r="AH441" s="72"/>
      <c r="AI441" s="72"/>
      <c r="AJ441" s="72"/>
      <c r="AK441" s="72"/>
      <c r="AL441" s="72"/>
      <c r="AM441" s="72"/>
      <c r="AN441" s="72"/>
    </row>
    <row r="442" spans="1:40" ht="12.75" customHeight="1" x14ac:dyDescent="0.25">
      <c r="A442" s="72"/>
      <c r="B442" s="72"/>
      <c r="C442" s="72"/>
      <c r="D442" s="74"/>
      <c r="E442" s="74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</row>
    <row r="443" spans="1:40" ht="12.75" customHeight="1" x14ac:dyDescent="0.25">
      <c r="A443" s="72"/>
      <c r="B443" s="72"/>
      <c r="C443" s="72"/>
      <c r="D443" s="74"/>
      <c r="E443" s="74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  <c r="AC443" s="72"/>
      <c r="AD443" s="72"/>
      <c r="AE443" s="72"/>
      <c r="AF443" s="72"/>
      <c r="AG443" s="72"/>
      <c r="AH443" s="72"/>
      <c r="AI443" s="72"/>
      <c r="AJ443" s="72"/>
      <c r="AK443" s="72"/>
      <c r="AL443" s="72"/>
      <c r="AM443" s="72"/>
      <c r="AN443" s="72"/>
    </row>
    <row r="444" spans="1:40" ht="12.75" customHeight="1" x14ac:dyDescent="0.25">
      <c r="A444" s="72"/>
      <c r="B444" s="72"/>
      <c r="C444" s="72"/>
      <c r="D444" s="74"/>
      <c r="E444" s="74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</row>
    <row r="445" spans="1:40" ht="12.75" customHeight="1" x14ac:dyDescent="0.25">
      <c r="A445" s="72"/>
      <c r="B445" s="72"/>
      <c r="C445" s="72"/>
      <c r="D445" s="74"/>
      <c r="E445" s="74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  <c r="AC445" s="72"/>
      <c r="AD445" s="72"/>
      <c r="AE445" s="72"/>
      <c r="AF445" s="72"/>
      <c r="AG445" s="72"/>
      <c r="AH445" s="72"/>
      <c r="AI445" s="72"/>
      <c r="AJ445" s="72"/>
      <c r="AK445" s="72"/>
      <c r="AL445" s="72"/>
      <c r="AM445" s="72"/>
      <c r="AN445" s="72"/>
    </row>
    <row r="446" spans="1:40" ht="12.75" customHeight="1" x14ac:dyDescent="0.25">
      <c r="A446" s="72"/>
      <c r="B446" s="72"/>
      <c r="C446" s="72"/>
      <c r="D446" s="74"/>
      <c r="E446" s="74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</row>
    <row r="447" spans="1:40" ht="12.75" customHeight="1" x14ac:dyDescent="0.25">
      <c r="A447" s="72"/>
      <c r="B447" s="72"/>
      <c r="C447" s="72"/>
      <c r="D447" s="74"/>
      <c r="E447" s="74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  <c r="AC447" s="72"/>
      <c r="AD447" s="72"/>
      <c r="AE447" s="72"/>
      <c r="AF447" s="72"/>
      <c r="AG447" s="72"/>
      <c r="AH447" s="72"/>
      <c r="AI447" s="72"/>
      <c r="AJ447" s="72"/>
      <c r="AK447" s="72"/>
      <c r="AL447" s="72"/>
      <c r="AM447" s="72"/>
      <c r="AN447" s="72"/>
    </row>
    <row r="448" spans="1:40" ht="12.75" customHeight="1" x14ac:dyDescent="0.25">
      <c r="A448" s="72"/>
      <c r="B448" s="72"/>
      <c r="C448" s="72"/>
      <c r="D448" s="74"/>
      <c r="E448" s="74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</row>
    <row r="449" spans="1:40" ht="12.75" customHeight="1" x14ac:dyDescent="0.25">
      <c r="A449" s="72"/>
      <c r="B449" s="72"/>
      <c r="C449" s="72"/>
      <c r="D449" s="74"/>
      <c r="E449" s="74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  <c r="AC449" s="72"/>
      <c r="AD449" s="72"/>
      <c r="AE449" s="72"/>
      <c r="AF449" s="72"/>
      <c r="AG449" s="72"/>
      <c r="AH449" s="72"/>
      <c r="AI449" s="72"/>
      <c r="AJ449" s="72"/>
      <c r="AK449" s="72"/>
      <c r="AL449" s="72"/>
      <c r="AM449" s="72"/>
      <c r="AN449" s="72"/>
    </row>
    <row r="450" spans="1:40" ht="12.75" customHeight="1" x14ac:dyDescent="0.25">
      <c r="A450" s="72"/>
      <c r="B450" s="72"/>
      <c r="C450" s="72"/>
      <c r="D450" s="74"/>
      <c r="E450" s="74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</row>
    <row r="451" spans="1:40" ht="12.75" customHeight="1" x14ac:dyDescent="0.25">
      <c r="A451" s="72"/>
      <c r="B451" s="72"/>
      <c r="C451" s="72"/>
      <c r="D451" s="74"/>
      <c r="E451" s="74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  <c r="AC451" s="72"/>
      <c r="AD451" s="72"/>
      <c r="AE451" s="72"/>
      <c r="AF451" s="72"/>
      <c r="AG451" s="72"/>
      <c r="AH451" s="72"/>
      <c r="AI451" s="72"/>
      <c r="AJ451" s="72"/>
      <c r="AK451" s="72"/>
      <c r="AL451" s="72"/>
      <c r="AM451" s="72"/>
      <c r="AN451" s="72"/>
    </row>
    <row r="452" spans="1:40" ht="12.75" customHeight="1" x14ac:dyDescent="0.25">
      <c r="A452" s="72"/>
      <c r="B452" s="72"/>
      <c r="C452" s="72"/>
      <c r="D452" s="74"/>
      <c r="E452" s="74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</row>
    <row r="453" spans="1:40" ht="12.75" customHeight="1" x14ac:dyDescent="0.25">
      <c r="A453" s="72"/>
      <c r="B453" s="72"/>
      <c r="C453" s="72"/>
      <c r="D453" s="74"/>
      <c r="E453" s="74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  <c r="AC453" s="72"/>
      <c r="AD453" s="72"/>
      <c r="AE453" s="72"/>
      <c r="AF453" s="72"/>
      <c r="AG453" s="72"/>
      <c r="AH453" s="72"/>
      <c r="AI453" s="72"/>
      <c r="AJ453" s="72"/>
      <c r="AK453" s="72"/>
      <c r="AL453" s="72"/>
      <c r="AM453" s="72"/>
      <c r="AN453" s="72"/>
    </row>
    <row r="454" spans="1:40" ht="12.75" customHeight="1" x14ac:dyDescent="0.25">
      <c r="A454" s="72"/>
      <c r="B454" s="72"/>
      <c r="C454" s="72"/>
      <c r="D454" s="74"/>
      <c r="E454" s="74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</row>
    <row r="455" spans="1:40" ht="12.75" customHeight="1" x14ac:dyDescent="0.25">
      <c r="A455" s="72"/>
      <c r="B455" s="72"/>
      <c r="C455" s="72"/>
      <c r="D455" s="74"/>
      <c r="E455" s="74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  <c r="AC455" s="72"/>
      <c r="AD455" s="72"/>
      <c r="AE455" s="72"/>
      <c r="AF455" s="72"/>
      <c r="AG455" s="72"/>
      <c r="AH455" s="72"/>
      <c r="AI455" s="72"/>
      <c r="AJ455" s="72"/>
      <c r="AK455" s="72"/>
      <c r="AL455" s="72"/>
      <c r="AM455" s="72"/>
      <c r="AN455" s="72"/>
    </row>
    <row r="456" spans="1:40" ht="12.75" customHeight="1" x14ac:dyDescent="0.25">
      <c r="A456" s="72"/>
      <c r="B456" s="72"/>
      <c r="C456" s="72"/>
      <c r="D456" s="74"/>
      <c r="E456" s="74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</row>
    <row r="457" spans="1:40" ht="12.75" customHeight="1" x14ac:dyDescent="0.25">
      <c r="A457" s="72"/>
      <c r="B457" s="72"/>
      <c r="C457" s="72"/>
      <c r="D457" s="74"/>
      <c r="E457" s="74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72"/>
      <c r="AL457" s="72"/>
      <c r="AM457" s="72"/>
      <c r="AN457" s="72"/>
    </row>
    <row r="458" spans="1:40" ht="12.75" customHeight="1" x14ac:dyDescent="0.25">
      <c r="A458" s="72"/>
      <c r="B458" s="72"/>
      <c r="C458" s="72"/>
      <c r="D458" s="74"/>
      <c r="E458" s="74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</row>
    <row r="459" spans="1:40" ht="12.75" customHeight="1" x14ac:dyDescent="0.25">
      <c r="A459" s="72"/>
      <c r="B459" s="72"/>
      <c r="C459" s="72"/>
      <c r="D459" s="74"/>
      <c r="E459" s="74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  <c r="AC459" s="72"/>
      <c r="AD459" s="72"/>
      <c r="AE459" s="72"/>
      <c r="AF459" s="72"/>
      <c r="AG459" s="72"/>
      <c r="AH459" s="72"/>
      <c r="AI459" s="72"/>
      <c r="AJ459" s="72"/>
      <c r="AK459" s="72"/>
      <c r="AL459" s="72"/>
      <c r="AM459" s="72"/>
      <c r="AN459" s="72"/>
    </row>
    <row r="460" spans="1:40" ht="12.75" customHeight="1" x14ac:dyDescent="0.25">
      <c r="A460" s="72"/>
      <c r="B460" s="72"/>
      <c r="C460" s="72"/>
      <c r="D460" s="74"/>
      <c r="E460" s="74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</row>
    <row r="461" spans="1:40" ht="12.75" customHeight="1" x14ac:dyDescent="0.25">
      <c r="A461" s="72"/>
      <c r="B461" s="72"/>
      <c r="C461" s="72"/>
      <c r="D461" s="74"/>
      <c r="E461" s="74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  <c r="AC461" s="72"/>
      <c r="AD461" s="72"/>
      <c r="AE461" s="72"/>
      <c r="AF461" s="72"/>
      <c r="AG461" s="72"/>
      <c r="AH461" s="72"/>
      <c r="AI461" s="72"/>
      <c r="AJ461" s="72"/>
      <c r="AK461" s="72"/>
      <c r="AL461" s="72"/>
      <c r="AM461" s="72"/>
      <c r="AN461" s="72"/>
    </row>
    <row r="462" spans="1:40" ht="12.75" customHeight="1" x14ac:dyDescent="0.25">
      <c r="A462" s="72"/>
      <c r="B462" s="72"/>
      <c r="C462" s="72"/>
      <c r="D462" s="74"/>
      <c r="E462" s="74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</row>
    <row r="463" spans="1:40" ht="12.75" customHeight="1" x14ac:dyDescent="0.25">
      <c r="A463" s="72"/>
      <c r="B463" s="72"/>
      <c r="C463" s="72"/>
      <c r="D463" s="74"/>
      <c r="E463" s="74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  <c r="AK463" s="72"/>
      <c r="AL463" s="72"/>
      <c r="AM463" s="72"/>
      <c r="AN463" s="72"/>
    </row>
    <row r="464" spans="1:40" ht="12.75" customHeight="1" x14ac:dyDescent="0.25">
      <c r="A464" s="72"/>
      <c r="B464" s="72"/>
      <c r="C464" s="72"/>
      <c r="D464" s="74"/>
      <c r="E464" s="74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</row>
    <row r="465" spans="1:40" ht="12.75" customHeight="1" x14ac:dyDescent="0.25">
      <c r="A465" s="72"/>
      <c r="B465" s="72"/>
      <c r="C465" s="72"/>
      <c r="D465" s="74"/>
      <c r="E465" s="74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  <c r="AC465" s="72"/>
      <c r="AD465" s="72"/>
      <c r="AE465" s="72"/>
      <c r="AF465" s="72"/>
      <c r="AG465" s="72"/>
      <c r="AH465" s="72"/>
      <c r="AI465" s="72"/>
      <c r="AJ465" s="72"/>
      <c r="AK465" s="72"/>
      <c r="AL465" s="72"/>
      <c r="AM465" s="72"/>
      <c r="AN465" s="72"/>
    </row>
    <row r="466" spans="1:40" ht="12.75" customHeight="1" x14ac:dyDescent="0.25">
      <c r="A466" s="72"/>
      <c r="B466" s="72"/>
      <c r="C466" s="72"/>
      <c r="D466" s="74"/>
      <c r="E466" s="74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</row>
    <row r="467" spans="1:40" ht="12.75" customHeight="1" x14ac:dyDescent="0.25">
      <c r="A467" s="72"/>
      <c r="B467" s="72"/>
      <c r="C467" s="72"/>
      <c r="D467" s="74"/>
      <c r="E467" s="74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  <c r="AC467" s="72"/>
      <c r="AD467" s="72"/>
      <c r="AE467" s="72"/>
      <c r="AF467" s="72"/>
      <c r="AG467" s="72"/>
      <c r="AH467" s="72"/>
      <c r="AI467" s="72"/>
      <c r="AJ467" s="72"/>
      <c r="AK467" s="72"/>
      <c r="AL467" s="72"/>
      <c r="AM467" s="72"/>
      <c r="AN467" s="72"/>
    </row>
    <row r="468" spans="1:40" ht="12.75" customHeight="1" x14ac:dyDescent="0.25">
      <c r="A468" s="72"/>
      <c r="B468" s="72"/>
      <c r="C468" s="72"/>
      <c r="D468" s="74"/>
      <c r="E468" s="74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</row>
    <row r="469" spans="1:40" ht="12.75" customHeight="1" x14ac:dyDescent="0.25">
      <c r="A469" s="72"/>
      <c r="B469" s="72"/>
      <c r="C469" s="72"/>
      <c r="D469" s="74"/>
      <c r="E469" s="74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  <c r="AC469" s="72"/>
      <c r="AD469" s="72"/>
      <c r="AE469" s="72"/>
      <c r="AF469" s="72"/>
      <c r="AG469" s="72"/>
      <c r="AH469" s="72"/>
      <c r="AI469" s="72"/>
      <c r="AJ469" s="72"/>
      <c r="AK469" s="72"/>
      <c r="AL469" s="72"/>
      <c r="AM469" s="72"/>
      <c r="AN469" s="72"/>
    </row>
    <row r="470" spans="1:40" ht="12.75" customHeight="1" x14ac:dyDescent="0.25">
      <c r="A470" s="72"/>
      <c r="B470" s="72"/>
      <c r="C470" s="72"/>
      <c r="D470" s="74"/>
      <c r="E470" s="74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</row>
    <row r="471" spans="1:40" ht="12.75" customHeight="1" x14ac:dyDescent="0.25">
      <c r="A471" s="72"/>
      <c r="B471" s="72"/>
      <c r="C471" s="72"/>
      <c r="D471" s="74"/>
      <c r="E471" s="74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  <c r="AC471" s="72"/>
      <c r="AD471" s="72"/>
      <c r="AE471" s="72"/>
      <c r="AF471" s="72"/>
      <c r="AG471" s="72"/>
      <c r="AH471" s="72"/>
      <c r="AI471" s="72"/>
      <c r="AJ471" s="72"/>
      <c r="AK471" s="72"/>
      <c r="AL471" s="72"/>
      <c r="AM471" s="72"/>
      <c r="AN471" s="72"/>
    </row>
    <row r="472" spans="1:40" ht="12.75" customHeight="1" x14ac:dyDescent="0.25">
      <c r="A472" s="72"/>
      <c r="B472" s="72"/>
      <c r="C472" s="72"/>
      <c r="D472" s="74"/>
      <c r="E472" s="74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</row>
    <row r="473" spans="1:40" ht="12.75" customHeight="1" x14ac:dyDescent="0.25">
      <c r="A473" s="72"/>
      <c r="B473" s="72"/>
      <c r="C473" s="72"/>
      <c r="D473" s="74"/>
      <c r="E473" s="74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  <c r="AC473" s="72"/>
      <c r="AD473" s="72"/>
      <c r="AE473" s="72"/>
      <c r="AF473" s="72"/>
      <c r="AG473" s="72"/>
      <c r="AH473" s="72"/>
      <c r="AI473" s="72"/>
      <c r="AJ473" s="72"/>
      <c r="AK473" s="72"/>
      <c r="AL473" s="72"/>
      <c r="AM473" s="72"/>
      <c r="AN473" s="72"/>
    </row>
    <row r="474" spans="1:40" ht="12.75" customHeight="1" x14ac:dyDescent="0.25">
      <c r="A474" s="72"/>
      <c r="B474" s="72"/>
      <c r="C474" s="72"/>
      <c r="D474" s="74"/>
      <c r="E474" s="74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</row>
    <row r="475" spans="1:40" ht="12.75" customHeight="1" x14ac:dyDescent="0.25">
      <c r="A475" s="72"/>
      <c r="B475" s="72"/>
      <c r="C475" s="72"/>
      <c r="D475" s="74"/>
      <c r="E475" s="74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  <c r="AC475" s="72"/>
      <c r="AD475" s="72"/>
      <c r="AE475" s="72"/>
      <c r="AF475" s="72"/>
      <c r="AG475" s="72"/>
      <c r="AH475" s="72"/>
      <c r="AI475" s="72"/>
      <c r="AJ475" s="72"/>
      <c r="AK475" s="72"/>
      <c r="AL475" s="72"/>
      <c r="AM475" s="72"/>
      <c r="AN475" s="72"/>
    </row>
    <row r="476" spans="1:40" ht="12.75" customHeight="1" x14ac:dyDescent="0.25">
      <c r="A476" s="72"/>
      <c r="B476" s="72"/>
      <c r="C476" s="72"/>
      <c r="D476" s="74"/>
      <c r="E476" s="74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</row>
    <row r="477" spans="1:40" ht="12.75" customHeight="1" x14ac:dyDescent="0.25">
      <c r="A477" s="72"/>
      <c r="B477" s="72"/>
      <c r="C477" s="72"/>
      <c r="D477" s="74"/>
      <c r="E477" s="74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  <c r="AC477" s="72"/>
      <c r="AD477" s="72"/>
      <c r="AE477" s="72"/>
      <c r="AF477" s="72"/>
      <c r="AG477" s="72"/>
      <c r="AH477" s="72"/>
      <c r="AI477" s="72"/>
      <c r="AJ477" s="72"/>
      <c r="AK477" s="72"/>
      <c r="AL477" s="72"/>
      <c r="AM477" s="72"/>
      <c r="AN477" s="72"/>
    </row>
    <row r="478" spans="1:40" ht="12.75" customHeight="1" x14ac:dyDescent="0.25">
      <c r="A478" s="72"/>
      <c r="B478" s="72"/>
      <c r="C478" s="72"/>
      <c r="D478" s="74"/>
      <c r="E478" s="74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</row>
    <row r="479" spans="1:40" ht="12.75" customHeight="1" x14ac:dyDescent="0.25">
      <c r="A479" s="72"/>
      <c r="B479" s="72"/>
      <c r="C479" s="72"/>
      <c r="D479" s="74"/>
      <c r="E479" s="74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  <c r="AC479" s="72"/>
      <c r="AD479" s="72"/>
      <c r="AE479" s="72"/>
      <c r="AF479" s="72"/>
      <c r="AG479" s="72"/>
      <c r="AH479" s="72"/>
      <c r="AI479" s="72"/>
      <c r="AJ479" s="72"/>
      <c r="AK479" s="72"/>
      <c r="AL479" s="72"/>
      <c r="AM479" s="72"/>
      <c r="AN479" s="72"/>
    </row>
    <row r="480" spans="1:40" ht="12.75" customHeight="1" x14ac:dyDescent="0.25">
      <c r="A480" s="72"/>
      <c r="B480" s="72"/>
      <c r="C480" s="72"/>
      <c r="D480" s="74"/>
      <c r="E480" s="74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</row>
    <row r="481" spans="1:40" ht="12.75" customHeight="1" x14ac:dyDescent="0.25">
      <c r="A481" s="72"/>
      <c r="B481" s="72"/>
      <c r="C481" s="72"/>
      <c r="D481" s="74"/>
      <c r="E481" s="74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  <c r="AC481" s="72"/>
      <c r="AD481" s="72"/>
      <c r="AE481" s="72"/>
      <c r="AF481" s="72"/>
      <c r="AG481" s="72"/>
      <c r="AH481" s="72"/>
      <c r="AI481" s="72"/>
      <c r="AJ481" s="72"/>
      <c r="AK481" s="72"/>
      <c r="AL481" s="72"/>
      <c r="AM481" s="72"/>
      <c r="AN481" s="72"/>
    </row>
    <row r="482" spans="1:40" ht="12.75" customHeight="1" x14ac:dyDescent="0.25">
      <c r="A482" s="72"/>
      <c r="B482" s="72"/>
      <c r="C482" s="72"/>
      <c r="D482" s="74"/>
      <c r="E482" s="74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</row>
    <row r="483" spans="1:40" ht="12.75" customHeight="1" x14ac:dyDescent="0.25">
      <c r="A483" s="72"/>
      <c r="B483" s="72"/>
      <c r="C483" s="72"/>
      <c r="D483" s="74"/>
      <c r="E483" s="74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  <c r="AC483" s="72"/>
      <c r="AD483" s="72"/>
      <c r="AE483" s="72"/>
      <c r="AF483" s="72"/>
      <c r="AG483" s="72"/>
      <c r="AH483" s="72"/>
      <c r="AI483" s="72"/>
      <c r="AJ483" s="72"/>
      <c r="AK483" s="72"/>
      <c r="AL483" s="72"/>
      <c r="AM483" s="72"/>
      <c r="AN483" s="72"/>
    </row>
    <row r="484" spans="1:40" ht="12.75" customHeight="1" x14ac:dyDescent="0.25">
      <c r="A484" s="72"/>
      <c r="B484" s="72"/>
      <c r="C484" s="72"/>
      <c r="D484" s="74"/>
      <c r="E484" s="74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</row>
    <row r="485" spans="1:40" ht="12.75" customHeight="1" x14ac:dyDescent="0.25">
      <c r="A485" s="72"/>
      <c r="B485" s="72"/>
      <c r="C485" s="72"/>
      <c r="D485" s="74"/>
      <c r="E485" s="74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  <c r="AC485" s="72"/>
      <c r="AD485" s="72"/>
      <c r="AE485" s="72"/>
      <c r="AF485" s="72"/>
      <c r="AG485" s="72"/>
      <c r="AH485" s="72"/>
      <c r="AI485" s="72"/>
      <c r="AJ485" s="72"/>
      <c r="AK485" s="72"/>
      <c r="AL485" s="72"/>
      <c r="AM485" s="72"/>
      <c r="AN485" s="72"/>
    </row>
    <row r="486" spans="1:40" ht="12.75" customHeight="1" x14ac:dyDescent="0.25">
      <c r="A486" s="72"/>
      <c r="B486" s="72"/>
      <c r="C486" s="72"/>
      <c r="D486" s="74"/>
      <c r="E486" s="74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</row>
    <row r="487" spans="1:40" ht="12.75" customHeight="1" x14ac:dyDescent="0.25">
      <c r="A487" s="72"/>
      <c r="B487" s="72"/>
      <c r="C487" s="72"/>
      <c r="D487" s="74"/>
      <c r="E487" s="74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  <c r="AC487" s="72"/>
      <c r="AD487" s="72"/>
      <c r="AE487" s="72"/>
      <c r="AF487" s="72"/>
      <c r="AG487" s="72"/>
      <c r="AH487" s="72"/>
      <c r="AI487" s="72"/>
      <c r="AJ487" s="72"/>
      <c r="AK487" s="72"/>
      <c r="AL487" s="72"/>
      <c r="AM487" s="72"/>
      <c r="AN487" s="72"/>
    </row>
    <row r="488" spans="1:40" ht="12.75" customHeight="1" x14ac:dyDescent="0.25">
      <c r="A488" s="72"/>
      <c r="B488" s="72"/>
      <c r="C488" s="72"/>
      <c r="D488" s="74"/>
      <c r="E488" s="74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</row>
    <row r="489" spans="1:40" ht="12.75" customHeight="1" x14ac:dyDescent="0.25">
      <c r="A489" s="72"/>
      <c r="B489" s="72"/>
      <c r="C489" s="72"/>
      <c r="D489" s="74"/>
      <c r="E489" s="74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  <c r="AC489" s="72"/>
      <c r="AD489" s="72"/>
      <c r="AE489" s="72"/>
      <c r="AF489" s="72"/>
      <c r="AG489" s="72"/>
      <c r="AH489" s="72"/>
      <c r="AI489" s="72"/>
      <c r="AJ489" s="72"/>
      <c r="AK489" s="72"/>
      <c r="AL489" s="72"/>
      <c r="AM489" s="72"/>
      <c r="AN489" s="72"/>
    </row>
    <row r="490" spans="1:40" ht="12.75" customHeight="1" x14ac:dyDescent="0.25">
      <c r="A490" s="72"/>
      <c r="B490" s="72"/>
      <c r="C490" s="72"/>
      <c r="D490" s="74"/>
      <c r="E490" s="74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</row>
    <row r="491" spans="1:40" ht="12.75" customHeight="1" x14ac:dyDescent="0.25">
      <c r="A491" s="72"/>
      <c r="B491" s="72"/>
      <c r="C491" s="72"/>
      <c r="D491" s="74"/>
      <c r="E491" s="74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  <c r="AC491" s="72"/>
      <c r="AD491" s="72"/>
      <c r="AE491" s="72"/>
      <c r="AF491" s="72"/>
      <c r="AG491" s="72"/>
      <c r="AH491" s="72"/>
      <c r="AI491" s="72"/>
      <c r="AJ491" s="72"/>
      <c r="AK491" s="72"/>
      <c r="AL491" s="72"/>
      <c r="AM491" s="72"/>
      <c r="AN491" s="72"/>
    </row>
    <row r="492" spans="1:40" ht="12.75" customHeight="1" x14ac:dyDescent="0.25">
      <c r="A492" s="72"/>
      <c r="B492" s="72"/>
      <c r="C492" s="72"/>
      <c r="D492" s="74"/>
      <c r="E492" s="74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</row>
    <row r="493" spans="1:40" ht="12.75" customHeight="1" x14ac:dyDescent="0.25">
      <c r="A493" s="72"/>
      <c r="B493" s="72"/>
      <c r="C493" s="72"/>
      <c r="D493" s="74"/>
      <c r="E493" s="74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  <c r="AC493" s="72"/>
      <c r="AD493" s="72"/>
      <c r="AE493" s="72"/>
      <c r="AF493" s="72"/>
      <c r="AG493" s="72"/>
      <c r="AH493" s="72"/>
      <c r="AI493" s="72"/>
      <c r="AJ493" s="72"/>
      <c r="AK493" s="72"/>
      <c r="AL493" s="72"/>
      <c r="AM493" s="72"/>
      <c r="AN493" s="72"/>
    </row>
    <row r="494" spans="1:40" ht="12.75" customHeight="1" x14ac:dyDescent="0.25">
      <c r="A494" s="72"/>
      <c r="B494" s="72"/>
      <c r="C494" s="72"/>
      <c r="D494" s="74"/>
      <c r="E494" s="74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</row>
    <row r="495" spans="1:40" ht="12.75" customHeight="1" x14ac:dyDescent="0.25">
      <c r="A495" s="72"/>
      <c r="B495" s="72"/>
      <c r="C495" s="72"/>
      <c r="D495" s="74"/>
      <c r="E495" s="74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  <c r="AC495" s="72"/>
      <c r="AD495" s="72"/>
      <c r="AE495" s="72"/>
      <c r="AF495" s="72"/>
      <c r="AG495" s="72"/>
      <c r="AH495" s="72"/>
      <c r="AI495" s="72"/>
      <c r="AJ495" s="72"/>
      <c r="AK495" s="72"/>
      <c r="AL495" s="72"/>
      <c r="AM495" s="72"/>
      <c r="AN495" s="72"/>
    </row>
    <row r="496" spans="1:40" ht="12.75" customHeight="1" x14ac:dyDescent="0.25">
      <c r="A496" s="72"/>
      <c r="B496" s="72"/>
      <c r="C496" s="72"/>
      <c r="D496" s="74"/>
      <c r="E496" s="74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</row>
    <row r="497" spans="1:40" ht="12.75" customHeight="1" x14ac:dyDescent="0.25">
      <c r="A497" s="72"/>
      <c r="B497" s="72"/>
      <c r="C497" s="72"/>
      <c r="D497" s="74"/>
      <c r="E497" s="74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  <c r="AC497" s="72"/>
      <c r="AD497" s="72"/>
      <c r="AE497" s="72"/>
      <c r="AF497" s="72"/>
      <c r="AG497" s="72"/>
      <c r="AH497" s="72"/>
      <c r="AI497" s="72"/>
      <c r="AJ497" s="72"/>
      <c r="AK497" s="72"/>
      <c r="AL497" s="72"/>
      <c r="AM497" s="72"/>
      <c r="AN497" s="72"/>
    </row>
    <row r="498" spans="1:40" ht="12.75" customHeight="1" x14ac:dyDescent="0.25">
      <c r="A498" s="72"/>
      <c r="B498" s="72"/>
      <c r="C498" s="72"/>
      <c r="D498" s="74"/>
      <c r="E498" s="74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</row>
    <row r="499" spans="1:40" ht="12.75" customHeight="1" x14ac:dyDescent="0.25">
      <c r="A499" s="72"/>
      <c r="B499" s="72"/>
      <c r="C499" s="72"/>
      <c r="D499" s="74"/>
      <c r="E499" s="74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  <c r="AC499" s="72"/>
      <c r="AD499" s="72"/>
      <c r="AE499" s="72"/>
      <c r="AF499" s="72"/>
      <c r="AG499" s="72"/>
      <c r="AH499" s="72"/>
      <c r="AI499" s="72"/>
      <c r="AJ499" s="72"/>
      <c r="AK499" s="72"/>
      <c r="AL499" s="72"/>
      <c r="AM499" s="72"/>
      <c r="AN499" s="72"/>
    </row>
    <row r="500" spans="1:40" ht="12.75" customHeight="1" x14ac:dyDescent="0.25">
      <c r="A500" s="72"/>
      <c r="B500" s="72"/>
      <c r="C500" s="72"/>
      <c r="D500" s="74"/>
      <c r="E500" s="74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</row>
    <row r="501" spans="1:40" ht="12.75" customHeight="1" x14ac:dyDescent="0.25">
      <c r="A501" s="72"/>
      <c r="B501" s="72"/>
      <c r="C501" s="72"/>
      <c r="D501" s="74"/>
      <c r="E501" s="74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  <c r="AC501" s="72"/>
      <c r="AD501" s="72"/>
      <c r="AE501" s="72"/>
      <c r="AF501" s="72"/>
      <c r="AG501" s="72"/>
      <c r="AH501" s="72"/>
      <c r="AI501" s="72"/>
      <c r="AJ501" s="72"/>
      <c r="AK501" s="72"/>
      <c r="AL501" s="72"/>
      <c r="AM501" s="72"/>
      <c r="AN501" s="72"/>
    </row>
    <row r="502" spans="1:40" ht="12.75" customHeight="1" x14ac:dyDescent="0.25">
      <c r="A502" s="72"/>
      <c r="B502" s="72"/>
      <c r="C502" s="72"/>
      <c r="D502" s="74"/>
      <c r="E502" s="74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</row>
    <row r="503" spans="1:40" ht="12.75" customHeight="1" x14ac:dyDescent="0.25">
      <c r="A503" s="72"/>
      <c r="B503" s="72"/>
      <c r="C503" s="72"/>
      <c r="D503" s="74"/>
      <c r="E503" s="74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  <c r="AD503" s="72"/>
      <c r="AE503" s="72"/>
      <c r="AF503" s="72"/>
      <c r="AG503" s="72"/>
      <c r="AH503" s="72"/>
      <c r="AI503" s="72"/>
      <c r="AJ503" s="72"/>
      <c r="AK503" s="72"/>
      <c r="AL503" s="72"/>
      <c r="AM503" s="72"/>
      <c r="AN503" s="72"/>
    </row>
    <row r="504" spans="1:40" ht="12.75" customHeight="1" x14ac:dyDescent="0.25">
      <c r="A504" s="72"/>
      <c r="B504" s="72"/>
      <c r="C504" s="72"/>
      <c r="D504" s="74"/>
      <c r="E504" s="74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</row>
    <row r="505" spans="1:40" ht="12.75" customHeight="1" x14ac:dyDescent="0.25">
      <c r="A505" s="72"/>
      <c r="B505" s="72"/>
      <c r="C505" s="72"/>
      <c r="D505" s="74"/>
      <c r="E505" s="74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  <c r="AC505" s="72"/>
      <c r="AD505" s="72"/>
      <c r="AE505" s="72"/>
      <c r="AF505" s="72"/>
      <c r="AG505" s="72"/>
      <c r="AH505" s="72"/>
      <c r="AI505" s="72"/>
      <c r="AJ505" s="72"/>
      <c r="AK505" s="72"/>
      <c r="AL505" s="72"/>
      <c r="AM505" s="72"/>
      <c r="AN505" s="72"/>
    </row>
    <row r="506" spans="1:40" ht="12.75" customHeight="1" x14ac:dyDescent="0.25">
      <c r="A506" s="72"/>
      <c r="B506" s="72"/>
      <c r="C506" s="72"/>
      <c r="D506" s="74"/>
      <c r="E506" s="74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</row>
    <row r="507" spans="1:40" ht="12.75" customHeight="1" x14ac:dyDescent="0.25">
      <c r="A507" s="72"/>
      <c r="B507" s="72"/>
      <c r="C507" s="72"/>
      <c r="D507" s="74"/>
      <c r="E507" s="74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  <c r="AC507" s="72"/>
      <c r="AD507" s="72"/>
      <c r="AE507" s="72"/>
      <c r="AF507" s="72"/>
      <c r="AG507" s="72"/>
      <c r="AH507" s="72"/>
      <c r="AI507" s="72"/>
      <c r="AJ507" s="72"/>
      <c r="AK507" s="72"/>
      <c r="AL507" s="72"/>
      <c r="AM507" s="72"/>
      <c r="AN507" s="72"/>
    </row>
    <row r="508" spans="1:40" ht="12.75" customHeight="1" x14ac:dyDescent="0.25">
      <c r="A508" s="72"/>
      <c r="B508" s="72"/>
      <c r="C508" s="72"/>
      <c r="D508" s="74"/>
      <c r="E508" s="74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</row>
    <row r="509" spans="1:40" ht="12.75" customHeight="1" x14ac:dyDescent="0.25">
      <c r="A509" s="72"/>
      <c r="B509" s="72"/>
      <c r="C509" s="72"/>
      <c r="D509" s="74"/>
      <c r="E509" s="74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  <c r="AC509" s="72"/>
      <c r="AD509" s="72"/>
      <c r="AE509" s="72"/>
      <c r="AF509" s="72"/>
      <c r="AG509" s="72"/>
      <c r="AH509" s="72"/>
      <c r="AI509" s="72"/>
      <c r="AJ509" s="72"/>
      <c r="AK509" s="72"/>
      <c r="AL509" s="72"/>
      <c r="AM509" s="72"/>
      <c r="AN509" s="72"/>
    </row>
    <row r="510" spans="1:40" ht="12.75" customHeight="1" x14ac:dyDescent="0.25">
      <c r="A510" s="72"/>
      <c r="B510" s="72"/>
      <c r="C510" s="72"/>
      <c r="D510" s="74"/>
      <c r="E510" s="74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</row>
    <row r="511" spans="1:40" ht="12.75" customHeight="1" x14ac:dyDescent="0.25">
      <c r="A511" s="72"/>
      <c r="B511" s="72"/>
      <c r="C511" s="72"/>
      <c r="D511" s="74"/>
      <c r="E511" s="74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  <c r="AC511" s="72"/>
      <c r="AD511" s="72"/>
      <c r="AE511" s="72"/>
      <c r="AF511" s="72"/>
      <c r="AG511" s="72"/>
      <c r="AH511" s="72"/>
      <c r="AI511" s="72"/>
      <c r="AJ511" s="72"/>
      <c r="AK511" s="72"/>
      <c r="AL511" s="72"/>
      <c r="AM511" s="72"/>
      <c r="AN511" s="72"/>
    </row>
    <row r="512" spans="1:40" ht="12.75" customHeight="1" x14ac:dyDescent="0.25">
      <c r="A512" s="72"/>
      <c r="B512" s="72"/>
      <c r="C512" s="72"/>
      <c r="D512" s="74"/>
      <c r="E512" s="74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</row>
    <row r="513" spans="1:40" ht="12.75" customHeight="1" x14ac:dyDescent="0.25">
      <c r="A513" s="72"/>
      <c r="B513" s="72"/>
      <c r="C513" s="72"/>
      <c r="D513" s="74"/>
      <c r="E513" s="74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72"/>
      <c r="AI513" s="72"/>
      <c r="AJ513" s="72"/>
      <c r="AK513" s="72"/>
      <c r="AL513" s="72"/>
      <c r="AM513" s="72"/>
      <c r="AN513" s="72"/>
    </row>
    <row r="514" spans="1:40" ht="12.75" customHeight="1" x14ac:dyDescent="0.25">
      <c r="A514" s="72"/>
      <c r="B514" s="72"/>
      <c r="C514" s="72"/>
      <c r="D514" s="74"/>
      <c r="E514" s="74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</row>
    <row r="515" spans="1:40" ht="12.75" customHeight="1" x14ac:dyDescent="0.25">
      <c r="A515" s="72"/>
      <c r="B515" s="72"/>
      <c r="C515" s="72"/>
      <c r="D515" s="74"/>
      <c r="E515" s="74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  <c r="AC515" s="72"/>
      <c r="AD515" s="72"/>
      <c r="AE515" s="72"/>
      <c r="AF515" s="72"/>
      <c r="AG515" s="72"/>
      <c r="AH515" s="72"/>
      <c r="AI515" s="72"/>
      <c r="AJ515" s="72"/>
      <c r="AK515" s="72"/>
      <c r="AL515" s="72"/>
      <c r="AM515" s="72"/>
      <c r="AN515" s="72"/>
    </row>
    <row r="516" spans="1:40" ht="12.75" customHeight="1" x14ac:dyDescent="0.25">
      <c r="A516" s="72"/>
      <c r="B516" s="72"/>
      <c r="C516" s="72"/>
      <c r="D516" s="74"/>
      <c r="E516" s="74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</row>
    <row r="517" spans="1:40" ht="12.75" customHeight="1" x14ac:dyDescent="0.25">
      <c r="A517" s="72"/>
      <c r="B517" s="72"/>
      <c r="C517" s="72"/>
      <c r="D517" s="74"/>
      <c r="E517" s="74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  <c r="AC517" s="72"/>
      <c r="AD517" s="72"/>
      <c r="AE517" s="72"/>
      <c r="AF517" s="72"/>
      <c r="AG517" s="72"/>
      <c r="AH517" s="72"/>
      <c r="AI517" s="72"/>
      <c r="AJ517" s="72"/>
      <c r="AK517" s="72"/>
      <c r="AL517" s="72"/>
      <c r="AM517" s="72"/>
      <c r="AN517" s="72"/>
    </row>
    <row r="518" spans="1:40" ht="12.75" customHeight="1" x14ac:dyDescent="0.25">
      <c r="A518" s="72"/>
      <c r="B518" s="72"/>
      <c r="C518" s="72"/>
      <c r="D518" s="74"/>
      <c r="E518" s="74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</row>
    <row r="519" spans="1:40" ht="12.75" customHeight="1" x14ac:dyDescent="0.25">
      <c r="A519" s="72"/>
      <c r="B519" s="72"/>
      <c r="C519" s="72"/>
      <c r="D519" s="74"/>
      <c r="E519" s="74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  <c r="AC519" s="72"/>
      <c r="AD519" s="72"/>
      <c r="AE519" s="72"/>
      <c r="AF519" s="72"/>
      <c r="AG519" s="72"/>
      <c r="AH519" s="72"/>
      <c r="AI519" s="72"/>
      <c r="AJ519" s="72"/>
      <c r="AK519" s="72"/>
      <c r="AL519" s="72"/>
      <c r="AM519" s="72"/>
      <c r="AN519" s="72"/>
    </row>
    <row r="520" spans="1:40" ht="12.75" customHeight="1" x14ac:dyDescent="0.25">
      <c r="A520" s="72"/>
      <c r="B520" s="72"/>
      <c r="C520" s="72"/>
      <c r="D520" s="74"/>
      <c r="E520" s="74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</row>
    <row r="521" spans="1:40" ht="12.75" customHeight="1" x14ac:dyDescent="0.25">
      <c r="A521" s="72"/>
      <c r="B521" s="72"/>
      <c r="C521" s="72"/>
      <c r="D521" s="74"/>
      <c r="E521" s="74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72"/>
      <c r="AD521" s="72"/>
      <c r="AE521" s="72"/>
      <c r="AF521" s="72"/>
      <c r="AG521" s="72"/>
      <c r="AH521" s="72"/>
      <c r="AI521" s="72"/>
      <c r="AJ521" s="72"/>
      <c r="AK521" s="72"/>
      <c r="AL521" s="72"/>
      <c r="AM521" s="72"/>
      <c r="AN521" s="72"/>
    </row>
    <row r="522" spans="1:40" ht="12.75" customHeight="1" x14ac:dyDescent="0.25">
      <c r="A522" s="72"/>
      <c r="B522" s="72"/>
      <c r="C522" s="72"/>
      <c r="D522" s="74"/>
      <c r="E522" s="74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</row>
    <row r="523" spans="1:40" ht="12.75" customHeight="1" x14ac:dyDescent="0.25">
      <c r="A523" s="72"/>
      <c r="B523" s="72"/>
      <c r="C523" s="72"/>
      <c r="D523" s="74"/>
      <c r="E523" s="74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  <c r="AC523" s="72"/>
      <c r="AD523" s="72"/>
      <c r="AE523" s="72"/>
      <c r="AF523" s="72"/>
      <c r="AG523" s="72"/>
      <c r="AH523" s="72"/>
      <c r="AI523" s="72"/>
      <c r="AJ523" s="72"/>
      <c r="AK523" s="72"/>
      <c r="AL523" s="72"/>
      <c r="AM523" s="72"/>
      <c r="AN523" s="72"/>
    </row>
    <row r="524" spans="1:40" ht="12.75" customHeight="1" x14ac:dyDescent="0.25">
      <c r="A524" s="72"/>
      <c r="B524" s="72"/>
      <c r="C524" s="72"/>
      <c r="D524" s="74"/>
      <c r="E524" s="74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</row>
    <row r="525" spans="1:40" ht="12.75" customHeight="1" x14ac:dyDescent="0.25">
      <c r="A525" s="72"/>
      <c r="B525" s="72"/>
      <c r="C525" s="72"/>
      <c r="D525" s="74"/>
      <c r="E525" s="74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  <c r="AC525" s="72"/>
      <c r="AD525" s="72"/>
      <c r="AE525" s="72"/>
      <c r="AF525" s="72"/>
      <c r="AG525" s="72"/>
      <c r="AH525" s="72"/>
      <c r="AI525" s="72"/>
      <c r="AJ525" s="72"/>
      <c r="AK525" s="72"/>
      <c r="AL525" s="72"/>
      <c r="AM525" s="72"/>
      <c r="AN525" s="72"/>
    </row>
    <row r="526" spans="1:40" ht="12.75" customHeight="1" x14ac:dyDescent="0.25">
      <c r="A526" s="72"/>
      <c r="B526" s="72"/>
      <c r="C526" s="72"/>
      <c r="D526" s="74"/>
      <c r="E526" s="74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</row>
    <row r="527" spans="1:40" ht="12.75" customHeight="1" x14ac:dyDescent="0.25">
      <c r="A527" s="72"/>
      <c r="B527" s="72"/>
      <c r="C527" s="72"/>
      <c r="D527" s="74"/>
      <c r="E527" s="74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  <c r="AC527" s="72"/>
      <c r="AD527" s="72"/>
      <c r="AE527" s="72"/>
      <c r="AF527" s="72"/>
      <c r="AG527" s="72"/>
      <c r="AH527" s="72"/>
      <c r="AI527" s="72"/>
      <c r="AJ527" s="72"/>
      <c r="AK527" s="72"/>
      <c r="AL527" s="72"/>
      <c r="AM527" s="72"/>
      <c r="AN527" s="72"/>
    </row>
    <row r="528" spans="1:40" ht="12.75" customHeight="1" x14ac:dyDescent="0.25">
      <c r="A528" s="72"/>
      <c r="B528" s="72"/>
      <c r="C528" s="72"/>
      <c r="D528" s="74"/>
      <c r="E528" s="74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</row>
    <row r="529" spans="1:40" ht="12.75" customHeight="1" x14ac:dyDescent="0.25">
      <c r="A529" s="72"/>
      <c r="B529" s="72"/>
      <c r="C529" s="72"/>
      <c r="D529" s="74"/>
      <c r="E529" s="74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  <c r="AC529" s="72"/>
      <c r="AD529" s="72"/>
      <c r="AE529" s="72"/>
      <c r="AF529" s="72"/>
      <c r="AG529" s="72"/>
      <c r="AH529" s="72"/>
      <c r="AI529" s="72"/>
      <c r="AJ529" s="72"/>
      <c r="AK529" s="72"/>
      <c r="AL529" s="72"/>
      <c r="AM529" s="72"/>
      <c r="AN529" s="72"/>
    </row>
    <row r="530" spans="1:40" ht="12.75" customHeight="1" x14ac:dyDescent="0.25">
      <c r="A530" s="72"/>
      <c r="B530" s="72"/>
      <c r="C530" s="72"/>
      <c r="D530" s="74"/>
      <c r="E530" s="74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</row>
    <row r="531" spans="1:40" ht="12.75" customHeight="1" x14ac:dyDescent="0.25">
      <c r="A531" s="72"/>
      <c r="B531" s="72"/>
      <c r="C531" s="72"/>
      <c r="D531" s="74"/>
      <c r="E531" s="74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  <c r="AC531" s="72"/>
      <c r="AD531" s="72"/>
      <c r="AE531" s="72"/>
      <c r="AF531" s="72"/>
      <c r="AG531" s="72"/>
      <c r="AH531" s="72"/>
      <c r="AI531" s="72"/>
      <c r="AJ531" s="72"/>
      <c r="AK531" s="72"/>
      <c r="AL531" s="72"/>
      <c r="AM531" s="72"/>
      <c r="AN531" s="72"/>
    </row>
    <row r="532" spans="1:40" ht="12.75" customHeight="1" x14ac:dyDescent="0.25">
      <c r="A532" s="72"/>
      <c r="B532" s="72"/>
      <c r="C532" s="72"/>
      <c r="D532" s="74"/>
      <c r="E532" s="74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</row>
    <row r="533" spans="1:40" ht="12.75" customHeight="1" x14ac:dyDescent="0.25">
      <c r="A533" s="72"/>
      <c r="B533" s="72"/>
      <c r="C533" s="72"/>
      <c r="D533" s="74"/>
      <c r="E533" s="74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  <c r="AC533" s="72"/>
      <c r="AD533" s="72"/>
      <c r="AE533" s="72"/>
      <c r="AF533" s="72"/>
      <c r="AG533" s="72"/>
      <c r="AH533" s="72"/>
      <c r="AI533" s="72"/>
      <c r="AJ533" s="72"/>
      <c r="AK533" s="72"/>
      <c r="AL533" s="72"/>
      <c r="AM533" s="72"/>
      <c r="AN533" s="72"/>
    </row>
    <row r="534" spans="1:40" ht="12.75" customHeight="1" x14ac:dyDescent="0.25">
      <c r="A534" s="72"/>
      <c r="B534" s="72"/>
      <c r="C534" s="72"/>
      <c r="D534" s="74"/>
      <c r="E534" s="74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</row>
    <row r="535" spans="1:40" ht="12.75" customHeight="1" x14ac:dyDescent="0.25">
      <c r="A535" s="72"/>
      <c r="B535" s="72"/>
      <c r="C535" s="72"/>
      <c r="D535" s="74"/>
      <c r="E535" s="74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  <c r="AC535" s="72"/>
      <c r="AD535" s="72"/>
      <c r="AE535" s="72"/>
      <c r="AF535" s="72"/>
      <c r="AG535" s="72"/>
      <c r="AH535" s="72"/>
      <c r="AI535" s="72"/>
      <c r="AJ535" s="72"/>
      <c r="AK535" s="72"/>
      <c r="AL535" s="72"/>
      <c r="AM535" s="72"/>
      <c r="AN535" s="72"/>
    </row>
    <row r="536" spans="1:40" ht="12.75" customHeight="1" x14ac:dyDescent="0.25">
      <c r="A536" s="72"/>
      <c r="B536" s="72"/>
      <c r="C536" s="72"/>
      <c r="D536" s="74"/>
      <c r="E536" s="74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</row>
    <row r="537" spans="1:40" ht="12.75" customHeight="1" x14ac:dyDescent="0.25">
      <c r="A537" s="72"/>
      <c r="B537" s="72"/>
      <c r="C537" s="72"/>
      <c r="D537" s="74"/>
      <c r="E537" s="74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  <c r="AC537" s="72"/>
      <c r="AD537" s="72"/>
      <c r="AE537" s="72"/>
      <c r="AF537" s="72"/>
      <c r="AG537" s="72"/>
      <c r="AH537" s="72"/>
      <c r="AI537" s="72"/>
      <c r="AJ537" s="72"/>
      <c r="AK537" s="72"/>
      <c r="AL537" s="72"/>
      <c r="AM537" s="72"/>
      <c r="AN537" s="72"/>
    </row>
    <row r="538" spans="1:40" ht="12.75" customHeight="1" x14ac:dyDescent="0.25">
      <c r="A538" s="72"/>
      <c r="B538" s="72"/>
      <c r="C538" s="72"/>
      <c r="D538" s="74"/>
      <c r="E538" s="74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</row>
    <row r="539" spans="1:40" ht="12.75" customHeight="1" x14ac:dyDescent="0.25">
      <c r="A539" s="72"/>
      <c r="B539" s="72"/>
      <c r="C539" s="72"/>
      <c r="D539" s="74"/>
      <c r="E539" s="74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  <c r="AC539" s="72"/>
      <c r="AD539" s="72"/>
      <c r="AE539" s="72"/>
      <c r="AF539" s="72"/>
      <c r="AG539" s="72"/>
      <c r="AH539" s="72"/>
      <c r="AI539" s="72"/>
      <c r="AJ539" s="72"/>
      <c r="AK539" s="72"/>
      <c r="AL539" s="72"/>
      <c r="AM539" s="72"/>
      <c r="AN539" s="72"/>
    </row>
    <row r="540" spans="1:40" ht="12.75" customHeight="1" x14ac:dyDescent="0.25">
      <c r="A540" s="72"/>
      <c r="B540" s="72"/>
      <c r="C540" s="72"/>
      <c r="D540" s="74"/>
      <c r="E540" s="74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</row>
    <row r="541" spans="1:40" ht="12.75" customHeight="1" x14ac:dyDescent="0.25">
      <c r="A541" s="72"/>
      <c r="B541" s="72"/>
      <c r="C541" s="72"/>
      <c r="D541" s="74"/>
      <c r="E541" s="74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  <c r="AC541" s="72"/>
      <c r="AD541" s="72"/>
      <c r="AE541" s="72"/>
      <c r="AF541" s="72"/>
      <c r="AG541" s="72"/>
      <c r="AH541" s="72"/>
      <c r="AI541" s="72"/>
      <c r="AJ541" s="72"/>
      <c r="AK541" s="72"/>
      <c r="AL541" s="72"/>
      <c r="AM541" s="72"/>
      <c r="AN541" s="72"/>
    </row>
    <row r="542" spans="1:40" ht="12.75" customHeight="1" x14ac:dyDescent="0.25">
      <c r="A542" s="72"/>
      <c r="B542" s="72"/>
      <c r="C542" s="72"/>
      <c r="D542" s="74"/>
      <c r="E542" s="74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</row>
    <row r="543" spans="1:40" ht="12.75" customHeight="1" x14ac:dyDescent="0.25">
      <c r="A543" s="72"/>
      <c r="B543" s="72"/>
      <c r="C543" s="72"/>
      <c r="D543" s="74"/>
      <c r="E543" s="74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  <c r="AC543" s="72"/>
      <c r="AD543" s="72"/>
      <c r="AE543" s="72"/>
      <c r="AF543" s="72"/>
      <c r="AG543" s="72"/>
      <c r="AH543" s="72"/>
      <c r="AI543" s="72"/>
      <c r="AJ543" s="72"/>
      <c r="AK543" s="72"/>
      <c r="AL543" s="72"/>
      <c r="AM543" s="72"/>
      <c r="AN543" s="72"/>
    </row>
    <row r="544" spans="1:40" ht="12.75" customHeight="1" x14ac:dyDescent="0.25">
      <c r="A544" s="72"/>
      <c r="B544" s="72"/>
      <c r="C544" s="72"/>
      <c r="D544" s="74"/>
      <c r="E544" s="74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</row>
    <row r="545" spans="1:40" ht="12.75" customHeight="1" x14ac:dyDescent="0.25">
      <c r="A545" s="72"/>
      <c r="B545" s="72"/>
      <c r="C545" s="72"/>
      <c r="D545" s="74"/>
      <c r="E545" s="74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  <c r="AC545" s="72"/>
      <c r="AD545" s="72"/>
      <c r="AE545" s="72"/>
      <c r="AF545" s="72"/>
      <c r="AG545" s="72"/>
      <c r="AH545" s="72"/>
      <c r="AI545" s="72"/>
      <c r="AJ545" s="72"/>
      <c r="AK545" s="72"/>
      <c r="AL545" s="72"/>
      <c r="AM545" s="72"/>
      <c r="AN545" s="72"/>
    </row>
    <row r="546" spans="1:40" ht="12.75" customHeight="1" x14ac:dyDescent="0.25">
      <c r="A546" s="72"/>
      <c r="B546" s="72"/>
      <c r="C546" s="72"/>
      <c r="D546" s="74"/>
      <c r="E546" s="74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</row>
    <row r="547" spans="1:40" ht="12.75" customHeight="1" x14ac:dyDescent="0.25">
      <c r="A547" s="72"/>
      <c r="B547" s="72"/>
      <c r="C547" s="72"/>
      <c r="D547" s="74"/>
      <c r="E547" s="74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  <c r="AK547" s="72"/>
      <c r="AL547" s="72"/>
      <c r="AM547" s="72"/>
      <c r="AN547" s="72"/>
    </row>
    <row r="548" spans="1:40" ht="12.75" customHeight="1" x14ac:dyDescent="0.25">
      <c r="A548" s="72"/>
      <c r="B548" s="72"/>
      <c r="C548" s="72"/>
      <c r="D548" s="74"/>
      <c r="E548" s="74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</row>
    <row r="549" spans="1:40" ht="12.75" customHeight="1" x14ac:dyDescent="0.25">
      <c r="A549" s="72"/>
      <c r="B549" s="72"/>
      <c r="C549" s="72"/>
      <c r="D549" s="74"/>
      <c r="E549" s="74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  <c r="AC549" s="72"/>
      <c r="AD549" s="72"/>
      <c r="AE549" s="72"/>
      <c r="AF549" s="72"/>
      <c r="AG549" s="72"/>
      <c r="AH549" s="72"/>
      <c r="AI549" s="72"/>
      <c r="AJ549" s="72"/>
      <c r="AK549" s="72"/>
      <c r="AL549" s="72"/>
      <c r="AM549" s="72"/>
      <c r="AN549" s="72"/>
    </row>
    <row r="550" spans="1:40" ht="12.75" customHeight="1" x14ac:dyDescent="0.25">
      <c r="A550" s="72"/>
      <c r="B550" s="72"/>
      <c r="C550" s="72"/>
      <c r="D550" s="74"/>
      <c r="E550" s="74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</row>
    <row r="551" spans="1:40" ht="12.75" customHeight="1" x14ac:dyDescent="0.25">
      <c r="A551" s="72"/>
      <c r="B551" s="72"/>
      <c r="C551" s="72"/>
      <c r="D551" s="74"/>
      <c r="E551" s="74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  <c r="AC551" s="72"/>
      <c r="AD551" s="72"/>
      <c r="AE551" s="72"/>
      <c r="AF551" s="72"/>
      <c r="AG551" s="72"/>
      <c r="AH551" s="72"/>
      <c r="AI551" s="72"/>
      <c r="AJ551" s="72"/>
      <c r="AK551" s="72"/>
      <c r="AL551" s="72"/>
      <c r="AM551" s="72"/>
      <c r="AN551" s="72"/>
    </row>
    <row r="552" spans="1:40" ht="12.75" customHeight="1" x14ac:dyDescent="0.25">
      <c r="A552" s="72"/>
      <c r="B552" s="72"/>
      <c r="C552" s="72"/>
      <c r="D552" s="74"/>
      <c r="E552" s="74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</row>
    <row r="553" spans="1:40" ht="12.75" customHeight="1" x14ac:dyDescent="0.25">
      <c r="A553" s="72"/>
      <c r="B553" s="72"/>
      <c r="C553" s="72"/>
      <c r="D553" s="74"/>
      <c r="E553" s="74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  <c r="AC553" s="72"/>
      <c r="AD553" s="72"/>
      <c r="AE553" s="72"/>
      <c r="AF553" s="72"/>
      <c r="AG553" s="72"/>
      <c r="AH553" s="72"/>
      <c r="AI553" s="72"/>
      <c r="AJ553" s="72"/>
      <c r="AK553" s="72"/>
      <c r="AL553" s="72"/>
      <c r="AM553" s="72"/>
      <c r="AN553" s="72"/>
    </row>
    <row r="554" spans="1:40" ht="12.75" customHeight="1" x14ac:dyDescent="0.25">
      <c r="A554" s="72"/>
      <c r="B554" s="72"/>
      <c r="C554" s="72"/>
      <c r="D554" s="74"/>
      <c r="E554" s="74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</row>
    <row r="555" spans="1:40" ht="12.75" customHeight="1" x14ac:dyDescent="0.25">
      <c r="A555" s="72"/>
      <c r="B555" s="72"/>
      <c r="C555" s="72"/>
      <c r="D555" s="74"/>
      <c r="E555" s="74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  <c r="AC555" s="72"/>
      <c r="AD555" s="72"/>
      <c r="AE555" s="72"/>
      <c r="AF555" s="72"/>
      <c r="AG555" s="72"/>
      <c r="AH555" s="72"/>
      <c r="AI555" s="72"/>
      <c r="AJ555" s="72"/>
      <c r="AK555" s="72"/>
      <c r="AL555" s="72"/>
      <c r="AM555" s="72"/>
      <c r="AN555" s="72"/>
    </row>
    <row r="556" spans="1:40" ht="12.75" customHeight="1" x14ac:dyDescent="0.25">
      <c r="A556" s="72"/>
      <c r="B556" s="72"/>
      <c r="C556" s="72"/>
      <c r="D556" s="74"/>
      <c r="E556" s="74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</row>
    <row r="557" spans="1:40" ht="12.75" customHeight="1" x14ac:dyDescent="0.25">
      <c r="A557" s="72"/>
      <c r="B557" s="72"/>
      <c r="C557" s="72"/>
      <c r="D557" s="74"/>
      <c r="E557" s="74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  <c r="AC557" s="72"/>
      <c r="AD557" s="72"/>
      <c r="AE557" s="72"/>
      <c r="AF557" s="72"/>
      <c r="AG557" s="72"/>
      <c r="AH557" s="72"/>
      <c r="AI557" s="72"/>
      <c r="AJ557" s="72"/>
      <c r="AK557" s="72"/>
      <c r="AL557" s="72"/>
      <c r="AM557" s="72"/>
      <c r="AN557" s="72"/>
    </row>
    <row r="558" spans="1:40" ht="12.75" customHeight="1" x14ac:dyDescent="0.25">
      <c r="A558" s="72"/>
      <c r="B558" s="72"/>
      <c r="C558" s="72"/>
      <c r="D558" s="74"/>
      <c r="E558" s="74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</row>
    <row r="559" spans="1:40" ht="12.75" customHeight="1" x14ac:dyDescent="0.25">
      <c r="A559" s="72"/>
      <c r="B559" s="72"/>
      <c r="C559" s="72"/>
      <c r="D559" s="74"/>
      <c r="E559" s="74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  <c r="AC559" s="72"/>
      <c r="AD559" s="72"/>
      <c r="AE559" s="72"/>
      <c r="AF559" s="72"/>
      <c r="AG559" s="72"/>
      <c r="AH559" s="72"/>
      <c r="AI559" s="72"/>
      <c r="AJ559" s="72"/>
      <c r="AK559" s="72"/>
      <c r="AL559" s="72"/>
      <c r="AM559" s="72"/>
      <c r="AN559" s="72"/>
    </row>
    <row r="560" spans="1:40" ht="12.75" customHeight="1" x14ac:dyDescent="0.25">
      <c r="A560" s="72"/>
      <c r="B560" s="72"/>
      <c r="C560" s="72"/>
      <c r="D560" s="74"/>
      <c r="E560" s="74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</row>
    <row r="561" spans="1:40" ht="12.75" customHeight="1" x14ac:dyDescent="0.25">
      <c r="A561" s="72"/>
      <c r="B561" s="72"/>
      <c r="C561" s="72"/>
      <c r="D561" s="74"/>
      <c r="E561" s="74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  <c r="AC561" s="72"/>
      <c r="AD561" s="72"/>
      <c r="AE561" s="72"/>
      <c r="AF561" s="72"/>
      <c r="AG561" s="72"/>
      <c r="AH561" s="72"/>
      <c r="AI561" s="72"/>
      <c r="AJ561" s="72"/>
      <c r="AK561" s="72"/>
      <c r="AL561" s="72"/>
      <c r="AM561" s="72"/>
      <c r="AN561" s="72"/>
    </row>
    <row r="562" spans="1:40" ht="12.75" customHeight="1" x14ac:dyDescent="0.25">
      <c r="A562" s="72"/>
      <c r="B562" s="72"/>
      <c r="C562" s="72"/>
      <c r="D562" s="74"/>
      <c r="E562" s="74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</row>
    <row r="563" spans="1:40" ht="12.75" customHeight="1" x14ac:dyDescent="0.25">
      <c r="A563" s="72"/>
      <c r="B563" s="72"/>
      <c r="C563" s="72"/>
      <c r="D563" s="74"/>
      <c r="E563" s="74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  <c r="AC563" s="72"/>
      <c r="AD563" s="72"/>
      <c r="AE563" s="72"/>
      <c r="AF563" s="72"/>
      <c r="AG563" s="72"/>
      <c r="AH563" s="72"/>
      <c r="AI563" s="72"/>
      <c r="AJ563" s="72"/>
      <c r="AK563" s="72"/>
      <c r="AL563" s="72"/>
      <c r="AM563" s="72"/>
      <c r="AN563" s="72"/>
    </row>
    <row r="564" spans="1:40" ht="12.75" customHeight="1" x14ac:dyDescent="0.25">
      <c r="A564" s="72"/>
      <c r="B564" s="72"/>
      <c r="C564" s="72"/>
      <c r="D564" s="74"/>
      <c r="E564" s="74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</row>
    <row r="565" spans="1:40" ht="12.75" customHeight="1" x14ac:dyDescent="0.25">
      <c r="A565" s="72"/>
      <c r="B565" s="72"/>
      <c r="C565" s="72"/>
      <c r="D565" s="74"/>
      <c r="E565" s="74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  <c r="AC565" s="72"/>
      <c r="AD565" s="72"/>
      <c r="AE565" s="72"/>
      <c r="AF565" s="72"/>
      <c r="AG565" s="72"/>
      <c r="AH565" s="72"/>
      <c r="AI565" s="72"/>
      <c r="AJ565" s="72"/>
      <c r="AK565" s="72"/>
      <c r="AL565" s="72"/>
      <c r="AM565" s="72"/>
      <c r="AN565" s="72"/>
    </row>
    <row r="566" spans="1:40" ht="12.75" customHeight="1" x14ac:dyDescent="0.25">
      <c r="A566" s="72"/>
      <c r="B566" s="72"/>
      <c r="C566" s="72"/>
      <c r="D566" s="74"/>
      <c r="E566" s="74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</row>
    <row r="567" spans="1:40" ht="12.75" customHeight="1" x14ac:dyDescent="0.25">
      <c r="A567" s="72"/>
      <c r="B567" s="72"/>
      <c r="C567" s="72"/>
      <c r="D567" s="74"/>
      <c r="E567" s="74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  <c r="AC567" s="72"/>
      <c r="AD567" s="72"/>
      <c r="AE567" s="72"/>
      <c r="AF567" s="72"/>
      <c r="AG567" s="72"/>
      <c r="AH567" s="72"/>
      <c r="AI567" s="72"/>
      <c r="AJ567" s="72"/>
      <c r="AK567" s="72"/>
      <c r="AL567" s="72"/>
      <c r="AM567" s="72"/>
      <c r="AN567" s="72"/>
    </row>
    <row r="568" spans="1:40" ht="12.75" customHeight="1" x14ac:dyDescent="0.25">
      <c r="A568" s="72"/>
      <c r="B568" s="72"/>
      <c r="C568" s="72"/>
      <c r="D568" s="74"/>
      <c r="E568" s="74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</row>
    <row r="569" spans="1:40" ht="12.75" customHeight="1" x14ac:dyDescent="0.25">
      <c r="A569" s="72"/>
      <c r="B569" s="72"/>
      <c r="C569" s="72"/>
      <c r="D569" s="74"/>
      <c r="E569" s="74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  <c r="AC569" s="72"/>
      <c r="AD569" s="72"/>
      <c r="AE569" s="72"/>
      <c r="AF569" s="72"/>
      <c r="AG569" s="72"/>
      <c r="AH569" s="72"/>
      <c r="AI569" s="72"/>
      <c r="AJ569" s="72"/>
      <c r="AK569" s="72"/>
      <c r="AL569" s="72"/>
      <c r="AM569" s="72"/>
      <c r="AN569" s="72"/>
    </row>
    <row r="570" spans="1:40" ht="12.75" customHeight="1" x14ac:dyDescent="0.25">
      <c r="A570" s="72"/>
      <c r="B570" s="72"/>
      <c r="C570" s="72"/>
      <c r="D570" s="74"/>
      <c r="E570" s="74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</row>
    <row r="571" spans="1:40" ht="12.75" customHeight="1" x14ac:dyDescent="0.25">
      <c r="A571" s="72"/>
      <c r="B571" s="72"/>
      <c r="C571" s="72"/>
      <c r="D571" s="74"/>
      <c r="E571" s="74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  <c r="AC571" s="72"/>
      <c r="AD571" s="72"/>
      <c r="AE571" s="72"/>
      <c r="AF571" s="72"/>
      <c r="AG571" s="72"/>
      <c r="AH571" s="72"/>
      <c r="AI571" s="72"/>
      <c r="AJ571" s="72"/>
      <c r="AK571" s="72"/>
      <c r="AL571" s="72"/>
      <c r="AM571" s="72"/>
      <c r="AN571" s="72"/>
    </row>
    <row r="572" spans="1:40" ht="12.75" customHeight="1" x14ac:dyDescent="0.25">
      <c r="A572" s="72"/>
      <c r="B572" s="72"/>
      <c r="C572" s="72"/>
      <c r="D572" s="74"/>
      <c r="E572" s="74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</row>
    <row r="573" spans="1:40" ht="12.75" customHeight="1" x14ac:dyDescent="0.25">
      <c r="A573" s="72"/>
      <c r="B573" s="72"/>
      <c r="C573" s="72"/>
      <c r="D573" s="74"/>
      <c r="E573" s="74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  <c r="AC573" s="72"/>
      <c r="AD573" s="72"/>
      <c r="AE573" s="72"/>
      <c r="AF573" s="72"/>
      <c r="AG573" s="72"/>
      <c r="AH573" s="72"/>
      <c r="AI573" s="72"/>
      <c r="AJ573" s="72"/>
      <c r="AK573" s="72"/>
      <c r="AL573" s="72"/>
      <c r="AM573" s="72"/>
      <c r="AN573" s="72"/>
    </row>
    <row r="574" spans="1:40" ht="12.75" customHeight="1" x14ac:dyDescent="0.25">
      <c r="A574" s="72"/>
      <c r="B574" s="72"/>
      <c r="C574" s="72"/>
      <c r="D574" s="74"/>
      <c r="E574" s="74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</row>
    <row r="575" spans="1:40" ht="12.75" customHeight="1" x14ac:dyDescent="0.25">
      <c r="A575" s="72"/>
      <c r="B575" s="72"/>
      <c r="C575" s="72"/>
      <c r="D575" s="74"/>
      <c r="E575" s="74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  <c r="AC575" s="72"/>
      <c r="AD575" s="72"/>
      <c r="AE575" s="72"/>
      <c r="AF575" s="72"/>
      <c r="AG575" s="72"/>
      <c r="AH575" s="72"/>
      <c r="AI575" s="72"/>
      <c r="AJ575" s="72"/>
      <c r="AK575" s="72"/>
      <c r="AL575" s="72"/>
      <c r="AM575" s="72"/>
      <c r="AN575" s="72"/>
    </row>
    <row r="576" spans="1:40" ht="12.75" customHeight="1" x14ac:dyDescent="0.25">
      <c r="A576" s="72"/>
      <c r="B576" s="72"/>
      <c r="C576" s="72"/>
      <c r="D576" s="74"/>
      <c r="E576" s="74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</row>
    <row r="577" spans="1:40" ht="12.75" customHeight="1" x14ac:dyDescent="0.25">
      <c r="A577" s="72"/>
      <c r="B577" s="72"/>
      <c r="C577" s="72"/>
      <c r="D577" s="74"/>
      <c r="E577" s="74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  <c r="AC577" s="72"/>
      <c r="AD577" s="72"/>
      <c r="AE577" s="72"/>
      <c r="AF577" s="72"/>
      <c r="AG577" s="72"/>
      <c r="AH577" s="72"/>
      <c r="AI577" s="72"/>
      <c r="AJ577" s="72"/>
      <c r="AK577" s="72"/>
      <c r="AL577" s="72"/>
      <c r="AM577" s="72"/>
      <c r="AN577" s="72"/>
    </row>
    <row r="578" spans="1:40" ht="12.75" customHeight="1" x14ac:dyDescent="0.25">
      <c r="A578" s="72"/>
      <c r="B578" s="72"/>
      <c r="C578" s="72"/>
      <c r="D578" s="74"/>
      <c r="E578" s="74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</row>
    <row r="579" spans="1:40" ht="12.75" customHeight="1" x14ac:dyDescent="0.25">
      <c r="A579" s="72"/>
      <c r="B579" s="72"/>
      <c r="C579" s="72"/>
      <c r="D579" s="74"/>
      <c r="E579" s="74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  <c r="AC579" s="72"/>
      <c r="AD579" s="72"/>
      <c r="AE579" s="72"/>
      <c r="AF579" s="72"/>
      <c r="AG579" s="72"/>
      <c r="AH579" s="72"/>
      <c r="AI579" s="72"/>
      <c r="AJ579" s="72"/>
      <c r="AK579" s="72"/>
      <c r="AL579" s="72"/>
      <c r="AM579" s="72"/>
      <c r="AN579" s="72"/>
    </row>
    <row r="580" spans="1:40" ht="12.75" customHeight="1" x14ac:dyDescent="0.25">
      <c r="A580" s="72"/>
      <c r="B580" s="72"/>
      <c r="C580" s="72"/>
      <c r="D580" s="74"/>
      <c r="E580" s="74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</row>
    <row r="581" spans="1:40" ht="12.75" customHeight="1" x14ac:dyDescent="0.25">
      <c r="A581" s="72"/>
      <c r="B581" s="72"/>
      <c r="C581" s="72"/>
      <c r="D581" s="74"/>
      <c r="E581" s="74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  <c r="AC581" s="72"/>
      <c r="AD581" s="72"/>
      <c r="AE581" s="72"/>
      <c r="AF581" s="72"/>
      <c r="AG581" s="72"/>
      <c r="AH581" s="72"/>
      <c r="AI581" s="72"/>
      <c r="AJ581" s="72"/>
      <c r="AK581" s="72"/>
      <c r="AL581" s="72"/>
      <c r="AM581" s="72"/>
      <c r="AN581" s="72"/>
    </row>
    <row r="582" spans="1:40" ht="12.75" customHeight="1" x14ac:dyDescent="0.25">
      <c r="A582" s="72"/>
      <c r="B582" s="72"/>
      <c r="C582" s="72"/>
      <c r="D582" s="74"/>
      <c r="E582" s="74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</row>
    <row r="583" spans="1:40" ht="12.75" customHeight="1" x14ac:dyDescent="0.25">
      <c r="A583" s="72"/>
      <c r="B583" s="72"/>
      <c r="C583" s="72"/>
      <c r="D583" s="74"/>
      <c r="E583" s="74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  <c r="AC583" s="72"/>
      <c r="AD583" s="72"/>
      <c r="AE583" s="72"/>
      <c r="AF583" s="72"/>
      <c r="AG583" s="72"/>
      <c r="AH583" s="72"/>
      <c r="AI583" s="72"/>
      <c r="AJ583" s="72"/>
      <c r="AK583" s="72"/>
      <c r="AL583" s="72"/>
      <c r="AM583" s="72"/>
      <c r="AN583" s="72"/>
    </row>
    <row r="584" spans="1:40" ht="12.75" customHeight="1" x14ac:dyDescent="0.25">
      <c r="A584" s="72"/>
      <c r="B584" s="72"/>
      <c r="C584" s="72"/>
      <c r="D584" s="74"/>
      <c r="E584" s="74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</row>
    <row r="585" spans="1:40" ht="12.75" customHeight="1" x14ac:dyDescent="0.25">
      <c r="A585" s="72"/>
      <c r="B585" s="72"/>
      <c r="C585" s="72"/>
      <c r="D585" s="74"/>
      <c r="E585" s="74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72"/>
      <c r="AD585" s="72"/>
      <c r="AE585" s="72"/>
      <c r="AF585" s="72"/>
      <c r="AG585" s="72"/>
      <c r="AH585" s="72"/>
      <c r="AI585" s="72"/>
      <c r="AJ585" s="72"/>
      <c r="AK585" s="72"/>
      <c r="AL585" s="72"/>
      <c r="AM585" s="72"/>
      <c r="AN585" s="72"/>
    </row>
    <row r="586" spans="1:40" ht="12.75" customHeight="1" x14ac:dyDescent="0.25">
      <c r="A586" s="72"/>
      <c r="B586" s="72"/>
      <c r="C586" s="72"/>
      <c r="D586" s="74"/>
      <c r="E586" s="74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</row>
    <row r="587" spans="1:40" ht="12.75" customHeight="1" x14ac:dyDescent="0.25">
      <c r="A587" s="72"/>
      <c r="B587" s="72"/>
      <c r="C587" s="72"/>
      <c r="D587" s="74"/>
      <c r="E587" s="74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  <c r="AC587" s="72"/>
      <c r="AD587" s="72"/>
      <c r="AE587" s="72"/>
      <c r="AF587" s="72"/>
      <c r="AG587" s="72"/>
      <c r="AH587" s="72"/>
      <c r="AI587" s="72"/>
      <c r="AJ587" s="72"/>
      <c r="AK587" s="72"/>
      <c r="AL587" s="72"/>
      <c r="AM587" s="72"/>
      <c r="AN587" s="72"/>
    </row>
    <row r="588" spans="1:40" ht="12.75" customHeight="1" x14ac:dyDescent="0.25">
      <c r="A588" s="72"/>
      <c r="B588" s="72"/>
      <c r="C588" s="72"/>
      <c r="D588" s="74"/>
      <c r="E588" s="74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</row>
    <row r="589" spans="1:40" ht="12.75" customHeight="1" x14ac:dyDescent="0.25">
      <c r="A589" s="72"/>
      <c r="B589" s="72"/>
      <c r="C589" s="72"/>
      <c r="D589" s="74"/>
      <c r="E589" s="74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  <c r="AC589" s="72"/>
      <c r="AD589" s="72"/>
      <c r="AE589" s="72"/>
      <c r="AF589" s="72"/>
      <c r="AG589" s="72"/>
      <c r="AH589" s="72"/>
      <c r="AI589" s="72"/>
      <c r="AJ589" s="72"/>
      <c r="AK589" s="72"/>
      <c r="AL589" s="72"/>
      <c r="AM589" s="72"/>
      <c r="AN589" s="72"/>
    </row>
    <row r="590" spans="1:40" ht="12.75" customHeight="1" x14ac:dyDescent="0.25">
      <c r="A590" s="72"/>
      <c r="B590" s="72"/>
      <c r="C590" s="72"/>
      <c r="D590" s="74"/>
      <c r="E590" s="74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</row>
    <row r="591" spans="1:40" ht="12.75" customHeight="1" x14ac:dyDescent="0.25">
      <c r="A591" s="72"/>
      <c r="B591" s="72"/>
      <c r="C591" s="72"/>
      <c r="D591" s="74"/>
      <c r="E591" s="74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  <c r="AC591" s="72"/>
      <c r="AD591" s="72"/>
      <c r="AE591" s="72"/>
      <c r="AF591" s="72"/>
      <c r="AG591" s="72"/>
      <c r="AH591" s="72"/>
      <c r="AI591" s="72"/>
      <c r="AJ591" s="72"/>
      <c r="AK591" s="72"/>
      <c r="AL591" s="72"/>
      <c r="AM591" s="72"/>
      <c r="AN591" s="72"/>
    </row>
    <row r="592" spans="1:40" ht="12.75" customHeight="1" x14ac:dyDescent="0.25">
      <c r="A592" s="72"/>
      <c r="B592" s="72"/>
      <c r="C592" s="72"/>
      <c r="D592" s="74"/>
      <c r="E592" s="74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</row>
    <row r="593" spans="1:40" ht="12.75" customHeight="1" x14ac:dyDescent="0.25">
      <c r="A593" s="72"/>
      <c r="B593" s="72"/>
      <c r="C593" s="72"/>
      <c r="D593" s="74"/>
      <c r="E593" s="74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  <c r="AC593" s="72"/>
      <c r="AD593" s="72"/>
      <c r="AE593" s="72"/>
      <c r="AF593" s="72"/>
      <c r="AG593" s="72"/>
      <c r="AH593" s="72"/>
      <c r="AI593" s="72"/>
      <c r="AJ593" s="72"/>
      <c r="AK593" s="72"/>
      <c r="AL593" s="72"/>
      <c r="AM593" s="72"/>
      <c r="AN593" s="72"/>
    </row>
    <row r="594" spans="1:40" ht="12.75" customHeight="1" x14ac:dyDescent="0.25">
      <c r="A594" s="72"/>
      <c r="B594" s="72"/>
      <c r="C594" s="72"/>
      <c r="D594" s="74"/>
      <c r="E594" s="74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</row>
    <row r="595" spans="1:40" ht="12.75" customHeight="1" x14ac:dyDescent="0.25">
      <c r="A595" s="72"/>
      <c r="B595" s="72"/>
      <c r="C595" s="72"/>
      <c r="D595" s="74"/>
      <c r="E595" s="74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  <c r="AC595" s="72"/>
      <c r="AD595" s="72"/>
      <c r="AE595" s="72"/>
      <c r="AF595" s="72"/>
      <c r="AG595" s="72"/>
      <c r="AH595" s="72"/>
      <c r="AI595" s="72"/>
      <c r="AJ595" s="72"/>
      <c r="AK595" s="72"/>
      <c r="AL595" s="72"/>
      <c r="AM595" s="72"/>
      <c r="AN595" s="72"/>
    </row>
    <row r="596" spans="1:40" ht="12.75" customHeight="1" x14ac:dyDescent="0.25">
      <c r="A596" s="72"/>
      <c r="B596" s="72"/>
      <c r="C596" s="72"/>
      <c r="D596" s="74"/>
      <c r="E596" s="74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</row>
    <row r="597" spans="1:40" ht="12.75" customHeight="1" x14ac:dyDescent="0.25">
      <c r="A597" s="72"/>
      <c r="B597" s="72"/>
      <c r="C597" s="72"/>
      <c r="D597" s="74"/>
      <c r="E597" s="74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  <c r="AC597" s="72"/>
      <c r="AD597" s="72"/>
      <c r="AE597" s="72"/>
      <c r="AF597" s="72"/>
      <c r="AG597" s="72"/>
      <c r="AH597" s="72"/>
      <c r="AI597" s="72"/>
      <c r="AJ597" s="72"/>
      <c r="AK597" s="72"/>
      <c r="AL597" s="72"/>
      <c r="AM597" s="72"/>
      <c r="AN597" s="72"/>
    </row>
    <row r="598" spans="1:40" ht="12.75" customHeight="1" x14ac:dyDescent="0.25">
      <c r="A598" s="72"/>
      <c r="B598" s="72"/>
      <c r="C598" s="72"/>
      <c r="D598" s="74"/>
      <c r="E598" s="74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</row>
    <row r="599" spans="1:40" ht="12.75" customHeight="1" x14ac:dyDescent="0.25">
      <c r="A599" s="72"/>
      <c r="B599" s="72"/>
      <c r="C599" s="72"/>
      <c r="D599" s="74"/>
      <c r="E599" s="74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  <c r="AC599" s="72"/>
      <c r="AD599" s="72"/>
      <c r="AE599" s="72"/>
      <c r="AF599" s="72"/>
      <c r="AG599" s="72"/>
      <c r="AH599" s="72"/>
      <c r="AI599" s="72"/>
      <c r="AJ599" s="72"/>
      <c r="AK599" s="72"/>
      <c r="AL599" s="72"/>
      <c r="AM599" s="72"/>
      <c r="AN599" s="72"/>
    </row>
    <row r="600" spans="1:40" ht="12.75" customHeight="1" x14ac:dyDescent="0.25">
      <c r="A600" s="72"/>
      <c r="B600" s="72"/>
      <c r="C600" s="72"/>
      <c r="D600" s="74"/>
      <c r="E600" s="74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</row>
    <row r="601" spans="1:40" ht="12.75" customHeight="1" x14ac:dyDescent="0.25">
      <c r="A601" s="72"/>
      <c r="B601" s="72"/>
      <c r="C601" s="72"/>
      <c r="D601" s="74"/>
      <c r="E601" s="74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  <c r="AC601" s="72"/>
      <c r="AD601" s="72"/>
      <c r="AE601" s="72"/>
      <c r="AF601" s="72"/>
      <c r="AG601" s="72"/>
      <c r="AH601" s="72"/>
      <c r="AI601" s="72"/>
      <c r="AJ601" s="72"/>
      <c r="AK601" s="72"/>
      <c r="AL601" s="72"/>
      <c r="AM601" s="72"/>
      <c r="AN601" s="72"/>
    </row>
    <row r="602" spans="1:40" ht="12.75" customHeight="1" x14ac:dyDescent="0.25">
      <c r="A602" s="72"/>
      <c r="B602" s="72"/>
      <c r="C602" s="72"/>
      <c r="D602" s="74"/>
      <c r="E602" s="74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</row>
    <row r="603" spans="1:40" ht="12.75" customHeight="1" x14ac:dyDescent="0.25">
      <c r="A603" s="72"/>
      <c r="B603" s="72"/>
      <c r="C603" s="72"/>
      <c r="D603" s="74"/>
      <c r="E603" s="74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  <c r="AC603" s="72"/>
      <c r="AD603" s="72"/>
      <c r="AE603" s="72"/>
      <c r="AF603" s="72"/>
      <c r="AG603" s="72"/>
      <c r="AH603" s="72"/>
      <c r="AI603" s="72"/>
      <c r="AJ603" s="72"/>
      <c r="AK603" s="72"/>
      <c r="AL603" s="72"/>
      <c r="AM603" s="72"/>
      <c r="AN603" s="72"/>
    </row>
    <row r="604" spans="1:40" ht="12.75" customHeight="1" x14ac:dyDescent="0.25">
      <c r="A604" s="72"/>
      <c r="B604" s="72"/>
      <c r="C604" s="72"/>
      <c r="D604" s="74"/>
      <c r="E604" s="74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</row>
    <row r="605" spans="1:40" ht="12.75" customHeight="1" x14ac:dyDescent="0.25">
      <c r="A605" s="72"/>
      <c r="B605" s="72"/>
      <c r="C605" s="72"/>
      <c r="D605" s="74"/>
      <c r="E605" s="74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  <c r="AC605" s="72"/>
      <c r="AD605" s="72"/>
      <c r="AE605" s="72"/>
      <c r="AF605" s="72"/>
      <c r="AG605" s="72"/>
      <c r="AH605" s="72"/>
      <c r="AI605" s="72"/>
      <c r="AJ605" s="72"/>
      <c r="AK605" s="72"/>
      <c r="AL605" s="72"/>
      <c r="AM605" s="72"/>
      <c r="AN605" s="72"/>
    </row>
    <row r="606" spans="1:40" ht="12.75" customHeight="1" x14ac:dyDescent="0.25">
      <c r="A606" s="72"/>
      <c r="B606" s="72"/>
      <c r="C606" s="72"/>
      <c r="D606" s="74"/>
      <c r="E606" s="74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</row>
    <row r="607" spans="1:40" ht="12.75" customHeight="1" x14ac:dyDescent="0.25">
      <c r="A607" s="72"/>
      <c r="B607" s="72"/>
      <c r="C607" s="72"/>
      <c r="D607" s="74"/>
      <c r="E607" s="74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  <c r="AC607" s="72"/>
      <c r="AD607" s="72"/>
      <c r="AE607" s="72"/>
      <c r="AF607" s="72"/>
      <c r="AG607" s="72"/>
      <c r="AH607" s="72"/>
      <c r="AI607" s="72"/>
      <c r="AJ607" s="72"/>
      <c r="AK607" s="72"/>
      <c r="AL607" s="72"/>
      <c r="AM607" s="72"/>
      <c r="AN607" s="72"/>
    </row>
    <row r="608" spans="1:40" ht="12.75" customHeight="1" x14ac:dyDescent="0.25">
      <c r="A608" s="72"/>
      <c r="B608" s="72"/>
      <c r="C608" s="72"/>
      <c r="D608" s="74"/>
      <c r="E608" s="74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</row>
    <row r="609" spans="1:40" ht="12.75" customHeight="1" x14ac:dyDescent="0.25">
      <c r="A609" s="72"/>
      <c r="B609" s="72"/>
      <c r="C609" s="72"/>
      <c r="D609" s="74"/>
      <c r="E609" s="74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  <c r="AC609" s="72"/>
      <c r="AD609" s="72"/>
      <c r="AE609" s="72"/>
      <c r="AF609" s="72"/>
      <c r="AG609" s="72"/>
      <c r="AH609" s="72"/>
      <c r="AI609" s="72"/>
      <c r="AJ609" s="72"/>
      <c r="AK609" s="72"/>
      <c r="AL609" s="72"/>
      <c r="AM609" s="72"/>
      <c r="AN609" s="72"/>
    </row>
    <row r="610" spans="1:40" ht="12.75" customHeight="1" x14ac:dyDescent="0.25">
      <c r="A610" s="72"/>
      <c r="B610" s="72"/>
      <c r="C610" s="72"/>
      <c r="D610" s="74"/>
      <c r="E610" s="74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</row>
    <row r="611" spans="1:40" ht="12.75" customHeight="1" x14ac:dyDescent="0.25">
      <c r="A611" s="72"/>
      <c r="B611" s="72"/>
      <c r="C611" s="72"/>
      <c r="D611" s="74"/>
      <c r="E611" s="74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  <c r="AC611" s="72"/>
      <c r="AD611" s="72"/>
      <c r="AE611" s="72"/>
      <c r="AF611" s="72"/>
      <c r="AG611" s="72"/>
      <c r="AH611" s="72"/>
      <c r="AI611" s="72"/>
      <c r="AJ611" s="72"/>
      <c r="AK611" s="72"/>
      <c r="AL611" s="72"/>
      <c r="AM611" s="72"/>
      <c r="AN611" s="72"/>
    </row>
    <row r="612" spans="1:40" ht="12.75" customHeight="1" x14ac:dyDescent="0.25">
      <c r="A612" s="72"/>
      <c r="B612" s="72"/>
      <c r="C612" s="72"/>
      <c r="D612" s="74"/>
      <c r="E612" s="74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</row>
    <row r="613" spans="1:40" ht="12.75" customHeight="1" x14ac:dyDescent="0.25">
      <c r="A613" s="72"/>
      <c r="B613" s="72"/>
      <c r="C613" s="72"/>
      <c r="D613" s="74"/>
      <c r="E613" s="74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  <c r="AC613" s="72"/>
      <c r="AD613" s="72"/>
      <c r="AE613" s="72"/>
      <c r="AF613" s="72"/>
      <c r="AG613" s="72"/>
      <c r="AH613" s="72"/>
      <c r="AI613" s="72"/>
      <c r="AJ613" s="72"/>
      <c r="AK613" s="72"/>
      <c r="AL613" s="72"/>
      <c r="AM613" s="72"/>
      <c r="AN613" s="72"/>
    </row>
    <row r="614" spans="1:40" ht="12.75" customHeight="1" x14ac:dyDescent="0.25">
      <c r="A614" s="72"/>
      <c r="B614" s="72"/>
      <c r="C614" s="72"/>
      <c r="D614" s="74"/>
      <c r="E614" s="74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</row>
    <row r="615" spans="1:40" ht="12.75" customHeight="1" x14ac:dyDescent="0.25">
      <c r="A615" s="72"/>
      <c r="B615" s="72"/>
      <c r="C615" s="72"/>
      <c r="D615" s="74"/>
      <c r="E615" s="74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  <c r="AC615" s="72"/>
      <c r="AD615" s="72"/>
      <c r="AE615" s="72"/>
      <c r="AF615" s="72"/>
      <c r="AG615" s="72"/>
      <c r="AH615" s="72"/>
      <c r="AI615" s="72"/>
      <c r="AJ615" s="72"/>
      <c r="AK615" s="72"/>
      <c r="AL615" s="72"/>
      <c r="AM615" s="72"/>
      <c r="AN615" s="72"/>
    </row>
    <row r="616" spans="1:40" ht="12.75" customHeight="1" x14ac:dyDescent="0.25">
      <c r="A616" s="72"/>
      <c r="B616" s="72"/>
      <c r="C616" s="72"/>
      <c r="D616" s="74"/>
      <c r="E616" s="74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</row>
    <row r="617" spans="1:40" ht="12.75" customHeight="1" x14ac:dyDescent="0.25">
      <c r="A617" s="72"/>
      <c r="B617" s="72"/>
      <c r="C617" s="72"/>
      <c r="D617" s="74"/>
      <c r="E617" s="74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  <c r="AC617" s="72"/>
      <c r="AD617" s="72"/>
      <c r="AE617" s="72"/>
      <c r="AF617" s="72"/>
      <c r="AG617" s="72"/>
      <c r="AH617" s="72"/>
      <c r="AI617" s="72"/>
      <c r="AJ617" s="72"/>
      <c r="AK617" s="72"/>
      <c r="AL617" s="72"/>
      <c r="AM617" s="72"/>
      <c r="AN617" s="72"/>
    </row>
    <row r="618" spans="1:40" ht="12.75" customHeight="1" x14ac:dyDescent="0.25">
      <c r="A618" s="72"/>
      <c r="B618" s="72"/>
      <c r="C618" s="72"/>
      <c r="D618" s="74"/>
      <c r="E618" s="74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</row>
    <row r="619" spans="1:40" ht="12.75" customHeight="1" x14ac:dyDescent="0.25">
      <c r="A619" s="72"/>
      <c r="B619" s="72"/>
      <c r="C619" s="72"/>
      <c r="D619" s="74"/>
      <c r="E619" s="74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  <c r="AC619" s="72"/>
      <c r="AD619" s="72"/>
      <c r="AE619" s="72"/>
      <c r="AF619" s="72"/>
      <c r="AG619" s="72"/>
      <c r="AH619" s="72"/>
      <c r="AI619" s="72"/>
      <c r="AJ619" s="72"/>
      <c r="AK619" s="72"/>
      <c r="AL619" s="72"/>
      <c r="AM619" s="72"/>
      <c r="AN619" s="72"/>
    </row>
    <row r="620" spans="1:40" ht="12.75" customHeight="1" x14ac:dyDescent="0.25">
      <c r="A620" s="72"/>
      <c r="B620" s="72"/>
      <c r="C620" s="72"/>
      <c r="D620" s="74"/>
      <c r="E620" s="74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</row>
    <row r="621" spans="1:40" ht="12.75" customHeight="1" x14ac:dyDescent="0.25">
      <c r="A621" s="72"/>
      <c r="B621" s="72"/>
      <c r="C621" s="72"/>
      <c r="D621" s="74"/>
      <c r="E621" s="74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  <c r="AC621" s="72"/>
      <c r="AD621" s="72"/>
      <c r="AE621" s="72"/>
      <c r="AF621" s="72"/>
      <c r="AG621" s="72"/>
      <c r="AH621" s="72"/>
      <c r="AI621" s="72"/>
      <c r="AJ621" s="72"/>
      <c r="AK621" s="72"/>
      <c r="AL621" s="72"/>
      <c r="AM621" s="72"/>
      <c r="AN621" s="72"/>
    </row>
    <row r="622" spans="1:40" ht="12.75" customHeight="1" x14ac:dyDescent="0.25">
      <c r="A622" s="72"/>
      <c r="B622" s="72"/>
      <c r="C622" s="72"/>
      <c r="D622" s="74"/>
      <c r="E622" s="74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</row>
    <row r="623" spans="1:40" ht="12.75" customHeight="1" x14ac:dyDescent="0.25">
      <c r="A623" s="72"/>
      <c r="B623" s="72"/>
      <c r="C623" s="72"/>
      <c r="D623" s="74"/>
      <c r="E623" s="74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  <c r="AC623" s="72"/>
      <c r="AD623" s="72"/>
      <c r="AE623" s="72"/>
      <c r="AF623" s="72"/>
      <c r="AG623" s="72"/>
      <c r="AH623" s="72"/>
      <c r="AI623" s="72"/>
      <c r="AJ623" s="72"/>
      <c r="AK623" s="72"/>
      <c r="AL623" s="72"/>
      <c r="AM623" s="72"/>
      <c r="AN623" s="72"/>
    </row>
    <row r="624" spans="1:40" ht="12.75" customHeight="1" x14ac:dyDescent="0.25">
      <c r="A624" s="72"/>
      <c r="B624" s="72"/>
      <c r="C624" s="72"/>
      <c r="D624" s="74"/>
      <c r="E624" s="74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</row>
    <row r="625" spans="1:40" ht="12.75" customHeight="1" x14ac:dyDescent="0.25">
      <c r="A625" s="72"/>
      <c r="B625" s="72"/>
      <c r="C625" s="72"/>
      <c r="D625" s="74"/>
      <c r="E625" s="74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  <c r="AC625" s="72"/>
      <c r="AD625" s="72"/>
      <c r="AE625" s="72"/>
      <c r="AF625" s="72"/>
      <c r="AG625" s="72"/>
      <c r="AH625" s="72"/>
      <c r="AI625" s="72"/>
      <c r="AJ625" s="72"/>
      <c r="AK625" s="72"/>
      <c r="AL625" s="72"/>
      <c r="AM625" s="72"/>
      <c r="AN625" s="72"/>
    </row>
    <row r="626" spans="1:40" ht="12.75" customHeight="1" x14ac:dyDescent="0.25">
      <c r="A626" s="72"/>
      <c r="B626" s="72"/>
      <c r="C626" s="72"/>
      <c r="D626" s="74"/>
      <c r="E626" s="74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</row>
    <row r="627" spans="1:40" ht="12.75" customHeight="1" x14ac:dyDescent="0.25">
      <c r="A627" s="72"/>
      <c r="B627" s="72"/>
      <c r="C627" s="72"/>
      <c r="D627" s="74"/>
      <c r="E627" s="74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  <c r="AC627" s="72"/>
      <c r="AD627" s="72"/>
      <c r="AE627" s="72"/>
      <c r="AF627" s="72"/>
      <c r="AG627" s="72"/>
      <c r="AH627" s="72"/>
      <c r="AI627" s="72"/>
      <c r="AJ627" s="72"/>
      <c r="AK627" s="72"/>
      <c r="AL627" s="72"/>
      <c r="AM627" s="72"/>
      <c r="AN627" s="72"/>
    </row>
    <row r="628" spans="1:40" ht="12.75" customHeight="1" x14ac:dyDescent="0.25">
      <c r="A628" s="72"/>
      <c r="B628" s="72"/>
      <c r="C628" s="72"/>
      <c r="D628" s="74"/>
      <c r="E628" s="74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</row>
    <row r="629" spans="1:40" ht="12.75" customHeight="1" x14ac:dyDescent="0.25">
      <c r="A629" s="72"/>
      <c r="B629" s="72"/>
      <c r="C629" s="72"/>
      <c r="D629" s="74"/>
      <c r="E629" s="74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  <c r="AC629" s="72"/>
      <c r="AD629" s="72"/>
      <c r="AE629" s="72"/>
      <c r="AF629" s="72"/>
      <c r="AG629" s="72"/>
      <c r="AH629" s="72"/>
      <c r="AI629" s="72"/>
      <c r="AJ629" s="72"/>
      <c r="AK629" s="72"/>
      <c r="AL629" s="72"/>
      <c r="AM629" s="72"/>
      <c r="AN629" s="72"/>
    </row>
    <row r="630" spans="1:40" ht="12.75" customHeight="1" x14ac:dyDescent="0.25">
      <c r="A630" s="72"/>
      <c r="B630" s="72"/>
      <c r="C630" s="72"/>
      <c r="D630" s="74"/>
      <c r="E630" s="74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</row>
    <row r="631" spans="1:40" ht="12.75" customHeight="1" x14ac:dyDescent="0.25">
      <c r="A631" s="72"/>
      <c r="B631" s="72"/>
      <c r="C631" s="72"/>
      <c r="D631" s="74"/>
      <c r="E631" s="74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  <c r="AC631" s="72"/>
      <c r="AD631" s="72"/>
      <c r="AE631" s="72"/>
      <c r="AF631" s="72"/>
      <c r="AG631" s="72"/>
      <c r="AH631" s="72"/>
      <c r="AI631" s="72"/>
      <c r="AJ631" s="72"/>
      <c r="AK631" s="72"/>
      <c r="AL631" s="72"/>
      <c r="AM631" s="72"/>
      <c r="AN631" s="72"/>
    </row>
    <row r="632" spans="1:40" ht="12.75" customHeight="1" x14ac:dyDescent="0.25">
      <c r="A632" s="72"/>
      <c r="B632" s="72"/>
      <c r="C632" s="72"/>
      <c r="D632" s="74"/>
      <c r="E632" s="74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</row>
    <row r="633" spans="1:40" ht="12.75" customHeight="1" x14ac:dyDescent="0.25">
      <c r="A633" s="72"/>
      <c r="B633" s="72"/>
      <c r="C633" s="72"/>
      <c r="D633" s="74"/>
      <c r="E633" s="74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  <c r="AC633" s="72"/>
      <c r="AD633" s="72"/>
      <c r="AE633" s="72"/>
      <c r="AF633" s="72"/>
      <c r="AG633" s="72"/>
      <c r="AH633" s="72"/>
      <c r="AI633" s="72"/>
      <c r="AJ633" s="72"/>
      <c r="AK633" s="72"/>
      <c r="AL633" s="72"/>
      <c r="AM633" s="72"/>
      <c r="AN633" s="72"/>
    </row>
    <row r="634" spans="1:40" ht="12.75" customHeight="1" x14ac:dyDescent="0.25">
      <c r="A634" s="72"/>
      <c r="B634" s="72"/>
      <c r="C634" s="72"/>
      <c r="D634" s="74"/>
      <c r="E634" s="74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</row>
    <row r="635" spans="1:40" ht="12.75" customHeight="1" x14ac:dyDescent="0.25">
      <c r="A635" s="72"/>
      <c r="B635" s="72"/>
      <c r="C635" s="72"/>
      <c r="D635" s="74"/>
      <c r="E635" s="74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  <c r="AC635" s="72"/>
      <c r="AD635" s="72"/>
      <c r="AE635" s="72"/>
      <c r="AF635" s="72"/>
      <c r="AG635" s="72"/>
      <c r="AH635" s="72"/>
      <c r="AI635" s="72"/>
      <c r="AJ635" s="72"/>
      <c r="AK635" s="72"/>
      <c r="AL635" s="72"/>
      <c r="AM635" s="72"/>
      <c r="AN635" s="72"/>
    </row>
    <row r="636" spans="1:40" ht="12.75" customHeight="1" x14ac:dyDescent="0.25">
      <c r="A636" s="72"/>
      <c r="B636" s="72"/>
      <c r="C636" s="72"/>
      <c r="D636" s="74"/>
      <c r="E636" s="74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</row>
    <row r="637" spans="1:40" ht="12.75" customHeight="1" x14ac:dyDescent="0.25">
      <c r="A637" s="72"/>
      <c r="B637" s="72"/>
      <c r="C637" s="72"/>
      <c r="D637" s="74"/>
      <c r="E637" s="74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  <c r="AC637" s="72"/>
      <c r="AD637" s="72"/>
      <c r="AE637" s="72"/>
      <c r="AF637" s="72"/>
      <c r="AG637" s="72"/>
      <c r="AH637" s="72"/>
      <c r="AI637" s="72"/>
      <c r="AJ637" s="72"/>
      <c r="AK637" s="72"/>
      <c r="AL637" s="72"/>
      <c r="AM637" s="72"/>
      <c r="AN637" s="72"/>
    </row>
    <row r="638" spans="1:40" ht="12.75" customHeight="1" x14ac:dyDescent="0.25">
      <c r="A638" s="72"/>
      <c r="B638" s="72"/>
      <c r="C638" s="72"/>
      <c r="D638" s="74"/>
      <c r="E638" s="74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</row>
    <row r="639" spans="1:40" ht="12.75" customHeight="1" x14ac:dyDescent="0.25">
      <c r="A639" s="72"/>
      <c r="B639" s="72"/>
      <c r="C639" s="72"/>
      <c r="D639" s="74"/>
      <c r="E639" s="74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  <c r="AC639" s="72"/>
      <c r="AD639" s="72"/>
      <c r="AE639" s="72"/>
      <c r="AF639" s="72"/>
      <c r="AG639" s="72"/>
      <c r="AH639" s="72"/>
      <c r="AI639" s="72"/>
      <c r="AJ639" s="72"/>
      <c r="AK639" s="72"/>
      <c r="AL639" s="72"/>
      <c r="AM639" s="72"/>
      <c r="AN639" s="72"/>
    </row>
    <row r="640" spans="1:40" ht="12.75" customHeight="1" x14ac:dyDescent="0.25">
      <c r="A640" s="72"/>
      <c r="B640" s="72"/>
      <c r="C640" s="72"/>
      <c r="D640" s="74"/>
      <c r="E640" s="74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</row>
    <row r="641" spans="1:40" ht="12.75" customHeight="1" x14ac:dyDescent="0.25">
      <c r="A641" s="72"/>
      <c r="B641" s="72"/>
      <c r="C641" s="72"/>
      <c r="D641" s="74"/>
      <c r="E641" s="74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  <c r="AC641" s="72"/>
      <c r="AD641" s="72"/>
      <c r="AE641" s="72"/>
      <c r="AF641" s="72"/>
      <c r="AG641" s="72"/>
      <c r="AH641" s="72"/>
      <c r="AI641" s="72"/>
      <c r="AJ641" s="72"/>
      <c r="AK641" s="72"/>
      <c r="AL641" s="72"/>
      <c r="AM641" s="72"/>
      <c r="AN641" s="72"/>
    </row>
    <row r="642" spans="1:40" ht="12.75" customHeight="1" x14ac:dyDescent="0.25">
      <c r="A642" s="72"/>
      <c r="B642" s="72"/>
      <c r="C642" s="72"/>
      <c r="D642" s="74"/>
      <c r="E642" s="74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</row>
    <row r="643" spans="1:40" ht="12.75" customHeight="1" x14ac:dyDescent="0.25">
      <c r="A643" s="72"/>
      <c r="B643" s="72"/>
      <c r="C643" s="72"/>
      <c r="D643" s="74"/>
      <c r="E643" s="74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  <c r="AC643" s="72"/>
      <c r="AD643" s="72"/>
      <c r="AE643" s="72"/>
      <c r="AF643" s="72"/>
      <c r="AG643" s="72"/>
      <c r="AH643" s="72"/>
      <c r="AI643" s="72"/>
      <c r="AJ643" s="72"/>
      <c r="AK643" s="72"/>
      <c r="AL643" s="72"/>
      <c r="AM643" s="72"/>
      <c r="AN643" s="72"/>
    </row>
    <row r="644" spans="1:40" ht="12.75" customHeight="1" x14ac:dyDescent="0.25">
      <c r="A644" s="72"/>
      <c r="B644" s="72"/>
      <c r="C644" s="72"/>
      <c r="D644" s="74"/>
      <c r="E644" s="74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</row>
    <row r="645" spans="1:40" ht="12.75" customHeight="1" x14ac:dyDescent="0.25">
      <c r="A645" s="72"/>
      <c r="B645" s="72"/>
      <c r="C645" s="72"/>
      <c r="D645" s="74"/>
      <c r="E645" s="74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  <c r="AK645" s="72"/>
      <c r="AL645" s="72"/>
      <c r="AM645" s="72"/>
      <c r="AN645" s="72"/>
    </row>
    <row r="646" spans="1:40" ht="12.75" customHeight="1" x14ac:dyDescent="0.25">
      <c r="A646" s="72"/>
      <c r="B646" s="72"/>
      <c r="C646" s="72"/>
      <c r="D646" s="74"/>
      <c r="E646" s="74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</row>
    <row r="647" spans="1:40" ht="12.75" customHeight="1" x14ac:dyDescent="0.25">
      <c r="A647" s="72"/>
      <c r="B647" s="72"/>
      <c r="C647" s="72"/>
      <c r="D647" s="74"/>
      <c r="E647" s="74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  <c r="AC647" s="72"/>
      <c r="AD647" s="72"/>
      <c r="AE647" s="72"/>
      <c r="AF647" s="72"/>
      <c r="AG647" s="72"/>
      <c r="AH647" s="72"/>
      <c r="AI647" s="72"/>
      <c r="AJ647" s="72"/>
      <c r="AK647" s="72"/>
      <c r="AL647" s="72"/>
      <c r="AM647" s="72"/>
      <c r="AN647" s="72"/>
    </row>
    <row r="648" spans="1:40" ht="12.75" customHeight="1" x14ac:dyDescent="0.25">
      <c r="A648" s="72"/>
      <c r="B648" s="72"/>
      <c r="C648" s="72"/>
      <c r="D648" s="74"/>
      <c r="E648" s="74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</row>
    <row r="649" spans="1:40" ht="12.75" customHeight="1" x14ac:dyDescent="0.25">
      <c r="A649" s="72"/>
      <c r="B649" s="72"/>
      <c r="C649" s="72"/>
      <c r="D649" s="74"/>
      <c r="E649" s="74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  <c r="AC649" s="72"/>
      <c r="AD649" s="72"/>
      <c r="AE649" s="72"/>
      <c r="AF649" s="72"/>
      <c r="AG649" s="72"/>
      <c r="AH649" s="72"/>
      <c r="AI649" s="72"/>
      <c r="AJ649" s="72"/>
      <c r="AK649" s="72"/>
      <c r="AL649" s="72"/>
      <c r="AM649" s="72"/>
      <c r="AN649" s="72"/>
    </row>
    <row r="650" spans="1:40" ht="12.75" customHeight="1" x14ac:dyDescent="0.25">
      <c r="A650" s="72"/>
      <c r="B650" s="72"/>
      <c r="C650" s="72"/>
      <c r="D650" s="74"/>
      <c r="E650" s="74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</row>
    <row r="651" spans="1:40" ht="12.75" customHeight="1" x14ac:dyDescent="0.25">
      <c r="A651" s="72"/>
      <c r="B651" s="72"/>
      <c r="C651" s="72"/>
      <c r="D651" s="74"/>
      <c r="E651" s="74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  <c r="AC651" s="72"/>
      <c r="AD651" s="72"/>
      <c r="AE651" s="72"/>
      <c r="AF651" s="72"/>
      <c r="AG651" s="72"/>
      <c r="AH651" s="72"/>
      <c r="AI651" s="72"/>
      <c r="AJ651" s="72"/>
      <c r="AK651" s="72"/>
      <c r="AL651" s="72"/>
      <c r="AM651" s="72"/>
      <c r="AN651" s="72"/>
    </row>
    <row r="652" spans="1:40" ht="12.75" customHeight="1" x14ac:dyDescent="0.25">
      <c r="A652" s="72"/>
      <c r="B652" s="72"/>
      <c r="C652" s="72"/>
      <c r="D652" s="74"/>
      <c r="E652" s="74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</row>
    <row r="653" spans="1:40" ht="12.75" customHeight="1" x14ac:dyDescent="0.25">
      <c r="A653" s="72"/>
      <c r="B653" s="72"/>
      <c r="C653" s="72"/>
      <c r="D653" s="74"/>
      <c r="E653" s="74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  <c r="AC653" s="72"/>
      <c r="AD653" s="72"/>
      <c r="AE653" s="72"/>
      <c r="AF653" s="72"/>
      <c r="AG653" s="72"/>
      <c r="AH653" s="72"/>
      <c r="AI653" s="72"/>
      <c r="AJ653" s="72"/>
      <c r="AK653" s="72"/>
      <c r="AL653" s="72"/>
      <c r="AM653" s="72"/>
      <c r="AN653" s="72"/>
    </row>
    <row r="654" spans="1:40" ht="12.75" customHeight="1" x14ac:dyDescent="0.25">
      <c r="A654" s="72"/>
      <c r="B654" s="72"/>
      <c r="C654" s="72"/>
      <c r="D654" s="74"/>
      <c r="E654" s="74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</row>
    <row r="655" spans="1:40" ht="12.75" customHeight="1" x14ac:dyDescent="0.25">
      <c r="A655" s="72"/>
      <c r="B655" s="72"/>
      <c r="C655" s="72"/>
      <c r="D655" s="74"/>
      <c r="E655" s="74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  <c r="AC655" s="72"/>
      <c r="AD655" s="72"/>
      <c r="AE655" s="72"/>
      <c r="AF655" s="72"/>
      <c r="AG655" s="72"/>
      <c r="AH655" s="72"/>
      <c r="AI655" s="72"/>
      <c r="AJ655" s="72"/>
      <c r="AK655" s="72"/>
      <c r="AL655" s="72"/>
      <c r="AM655" s="72"/>
      <c r="AN655" s="72"/>
    </row>
    <row r="656" spans="1:40" ht="12.75" customHeight="1" x14ac:dyDescent="0.25">
      <c r="A656" s="72"/>
      <c r="B656" s="72"/>
      <c r="C656" s="72"/>
      <c r="D656" s="74"/>
      <c r="E656" s="74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</row>
    <row r="657" spans="1:40" ht="12.75" customHeight="1" x14ac:dyDescent="0.25">
      <c r="A657" s="72"/>
      <c r="B657" s="72"/>
      <c r="C657" s="72"/>
      <c r="D657" s="74"/>
      <c r="E657" s="74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  <c r="AC657" s="72"/>
      <c r="AD657" s="72"/>
      <c r="AE657" s="72"/>
      <c r="AF657" s="72"/>
      <c r="AG657" s="72"/>
      <c r="AH657" s="72"/>
      <c r="AI657" s="72"/>
      <c r="AJ657" s="72"/>
      <c r="AK657" s="72"/>
      <c r="AL657" s="72"/>
      <c r="AM657" s="72"/>
      <c r="AN657" s="72"/>
    </row>
    <row r="658" spans="1:40" ht="12.75" customHeight="1" x14ac:dyDescent="0.25">
      <c r="A658" s="72"/>
      <c r="B658" s="72"/>
      <c r="C658" s="72"/>
      <c r="D658" s="74"/>
      <c r="E658" s="74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</row>
    <row r="659" spans="1:40" ht="12.75" customHeight="1" x14ac:dyDescent="0.25">
      <c r="A659" s="72"/>
      <c r="B659" s="72"/>
      <c r="C659" s="72"/>
      <c r="D659" s="74"/>
      <c r="E659" s="74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</row>
    <row r="660" spans="1:40" ht="12.75" customHeight="1" x14ac:dyDescent="0.25">
      <c r="A660" s="72"/>
      <c r="B660" s="72"/>
      <c r="C660" s="72"/>
      <c r="D660" s="74"/>
      <c r="E660" s="74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</row>
    <row r="661" spans="1:40" ht="12.75" customHeight="1" x14ac:dyDescent="0.25">
      <c r="A661" s="72"/>
      <c r="B661" s="72"/>
      <c r="C661" s="72"/>
      <c r="D661" s="74"/>
      <c r="E661" s="74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  <c r="AC661" s="72"/>
      <c r="AD661" s="72"/>
      <c r="AE661" s="72"/>
      <c r="AF661" s="72"/>
      <c r="AG661" s="72"/>
      <c r="AH661" s="72"/>
      <c r="AI661" s="72"/>
      <c r="AJ661" s="72"/>
      <c r="AK661" s="72"/>
      <c r="AL661" s="72"/>
      <c r="AM661" s="72"/>
      <c r="AN661" s="72"/>
    </row>
    <row r="662" spans="1:40" ht="12.75" customHeight="1" x14ac:dyDescent="0.25">
      <c r="A662" s="72"/>
      <c r="B662" s="72"/>
      <c r="C662" s="72"/>
      <c r="D662" s="74"/>
      <c r="E662" s="74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</row>
    <row r="663" spans="1:40" ht="12.75" customHeight="1" x14ac:dyDescent="0.25">
      <c r="A663" s="72"/>
      <c r="B663" s="72"/>
      <c r="C663" s="72"/>
      <c r="D663" s="74"/>
      <c r="E663" s="74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  <c r="AC663" s="72"/>
      <c r="AD663" s="72"/>
      <c r="AE663" s="72"/>
      <c r="AF663" s="72"/>
      <c r="AG663" s="72"/>
      <c r="AH663" s="72"/>
      <c r="AI663" s="72"/>
      <c r="AJ663" s="72"/>
      <c r="AK663" s="72"/>
      <c r="AL663" s="72"/>
      <c r="AM663" s="72"/>
      <c r="AN663" s="72"/>
    </row>
    <row r="664" spans="1:40" ht="12.75" customHeight="1" x14ac:dyDescent="0.25">
      <c r="A664" s="72"/>
      <c r="B664" s="72"/>
      <c r="C664" s="72"/>
      <c r="D664" s="74"/>
      <c r="E664" s="74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</row>
    <row r="665" spans="1:40" ht="12.75" customHeight="1" x14ac:dyDescent="0.25">
      <c r="A665" s="72"/>
      <c r="B665" s="72"/>
      <c r="C665" s="72"/>
      <c r="D665" s="74"/>
      <c r="E665" s="74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  <c r="AC665" s="72"/>
      <c r="AD665" s="72"/>
      <c r="AE665" s="72"/>
      <c r="AF665" s="72"/>
      <c r="AG665" s="72"/>
      <c r="AH665" s="72"/>
      <c r="AI665" s="72"/>
      <c r="AJ665" s="72"/>
      <c r="AK665" s="72"/>
      <c r="AL665" s="72"/>
      <c r="AM665" s="72"/>
      <c r="AN665" s="72"/>
    </row>
    <row r="666" spans="1:40" ht="12.75" customHeight="1" x14ac:dyDescent="0.25">
      <c r="A666" s="72"/>
      <c r="B666" s="72"/>
      <c r="C666" s="72"/>
      <c r="D666" s="74"/>
      <c r="E666" s="74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</row>
    <row r="667" spans="1:40" ht="12.75" customHeight="1" x14ac:dyDescent="0.25">
      <c r="A667" s="72"/>
      <c r="B667" s="72"/>
      <c r="C667" s="72"/>
      <c r="D667" s="74"/>
      <c r="E667" s="74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  <c r="AC667" s="72"/>
      <c r="AD667" s="72"/>
      <c r="AE667" s="72"/>
      <c r="AF667" s="72"/>
      <c r="AG667" s="72"/>
      <c r="AH667" s="72"/>
      <c r="AI667" s="72"/>
      <c r="AJ667" s="72"/>
      <c r="AK667" s="72"/>
      <c r="AL667" s="72"/>
      <c r="AM667" s="72"/>
      <c r="AN667" s="72"/>
    </row>
    <row r="668" spans="1:40" ht="12.75" customHeight="1" x14ac:dyDescent="0.25">
      <c r="A668" s="72"/>
      <c r="B668" s="72"/>
      <c r="C668" s="72"/>
      <c r="D668" s="74"/>
      <c r="E668" s="74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</row>
    <row r="669" spans="1:40" ht="12.75" customHeight="1" x14ac:dyDescent="0.25">
      <c r="A669" s="72"/>
      <c r="B669" s="72"/>
      <c r="C669" s="72"/>
      <c r="D669" s="74"/>
      <c r="E669" s="74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  <c r="AC669" s="72"/>
      <c r="AD669" s="72"/>
      <c r="AE669" s="72"/>
      <c r="AF669" s="72"/>
      <c r="AG669" s="72"/>
      <c r="AH669" s="72"/>
      <c r="AI669" s="72"/>
      <c r="AJ669" s="72"/>
      <c r="AK669" s="72"/>
      <c r="AL669" s="72"/>
      <c r="AM669" s="72"/>
      <c r="AN669" s="72"/>
    </row>
    <row r="670" spans="1:40" ht="12.75" customHeight="1" x14ac:dyDescent="0.25">
      <c r="A670" s="72"/>
      <c r="B670" s="72"/>
      <c r="C670" s="72"/>
      <c r="D670" s="74"/>
      <c r="E670" s="74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</row>
    <row r="671" spans="1:40" ht="12.75" customHeight="1" x14ac:dyDescent="0.25">
      <c r="A671" s="72"/>
      <c r="B671" s="72"/>
      <c r="C671" s="72"/>
      <c r="D671" s="74"/>
      <c r="E671" s="74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  <c r="AC671" s="72"/>
      <c r="AD671" s="72"/>
      <c r="AE671" s="72"/>
      <c r="AF671" s="72"/>
      <c r="AG671" s="72"/>
      <c r="AH671" s="72"/>
      <c r="AI671" s="72"/>
      <c r="AJ671" s="72"/>
      <c r="AK671" s="72"/>
      <c r="AL671" s="72"/>
      <c r="AM671" s="72"/>
      <c r="AN671" s="72"/>
    </row>
    <row r="672" spans="1:40" ht="12.75" customHeight="1" x14ac:dyDescent="0.25">
      <c r="A672" s="72"/>
      <c r="B672" s="72"/>
      <c r="C672" s="72"/>
      <c r="D672" s="74"/>
      <c r="E672" s="74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</row>
    <row r="673" spans="1:40" ht="12.75" customHeight="1" x14ac:dyDescent="0.25">
      <c r="A673" s="72"/>
      <c r="B673" s="72"/>
      <c r="C673" s="72"/>
      <c r="D673" s="74"/>
      <c r="E673" s="74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  <c r="AC673" s="72"/>
      <c r="AD673" s="72"/>
      <c r="AE673" s="72"/>
      <c r="AF673" s="72"/>
      <c r="AG673" s="72"/>
      <c r="AH673" s="72"/>
      <c r="AI673" s="72"/>
      <c r="AJ673" s="72"/>
      <c r="AK673" s="72"/>
      <c r="AL673" s="72"/>
      <c r="AM673" s="72"/>
      <c r="AN673" s="72"/>
    </row>
    <row r="674" spans="1:40" ht="12.75" customHeight="1" x14ac:dyDescent="0.25">
      <c r="A674" s="72"/>
      <c r="B674" s="72"/>
      <c r="C674" s="72"/>
      <c r="D674" s="74"/>
      <c r="E674" s="74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</row>
    <row r="675" spans="1:40" ht="12.75" customHeight="1" x14ac:dyDescent="0.25">
      <c r="A675" s="72"/>
      <c r="B675" s="72"/>
      <c r="C675" s="72"/>
      <c r="D675" s="74"/>
      <c r="E675" s="74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  <c r="AC675" s="72"/>
      <c r="AD675" s="72"/>
      <c r="AE675" s="72"/>
      <c r="AF675" s="72"/>
      <c r="AG675" s="72"/>
      <c r="AH675" s="72"/>
      <c r="AI675" s="72"/>
      <c r="AJ675" s="72"/>
      <c r="AK675" s="72"/>
      <c r="AL675" s="72"/>
      <c r="AM675" s="72"/>
      <c r="AN675" s="72"/>
    </row>
    <row r="676" spans="1:40" ht="12.75" customHeight="1" x14ac:dyDescent="0.25">
      <c r="A676" s="72"/>
      <c r="B676" s="72"/>
      <c r="C676" s="72"/>
      <c r="D676" s="74"/>
      <c r="E676" s="74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</row>
    <row r="677" spans="1:40" ht="12.75" customHeight="1" x14ac:dyDescent="0.25">
      <c r="A677" s="72"/>
      <c r="B677" s="72"/>
      <c r="C677" s="72"/>
      <c r="D677" s="74"/>
      <c r="E677" s="74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  <c r="AC677" s="72"/>
      <c r="AD677" s="72"/>
      <c r="AE677" s="72"/>
      <c r="AF677" s="72"/>
      <c r="AG677" s="72"/>
      <c r="AH677" s="72"/>
      <c r="AI677" s="72"/>
      <c r="AJ677" s="72"/>
      <c r="AK677" s="72"/>
      <c r="AL677" s="72"/>
      <c r="AM677" s="72"/>
      <c r="AN677" s="72"/>
    </row>
    <row r="678" spans="1:40" ht="12.75" customHeight="1" x14ac:dyDescent="0.25">
      <c r="A678" s="72"/>
      <c r="B678" s="72"/>
      <c r="C678" s="72"/>
      <c r="D678" s="74"/>
      <c r="E678" s="74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</row>
    <row r="679" spans="1:40" ht="12.75" customHeight="1" x14ac:dyDescent="0.25">
      <c r="A679" s="72"/>
      <c r="B679" s="72"/>
      <c r="C679" s="72"/>
      <c r="D679" s="74"/>
      <c r="E679" s="74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  <c r="AC679" s="72"/>
      <c r="AD679" s="72"/>
      <c r="AE679" s="72"/>
      <c r="AF679" s="72"/>
      <c r="AG679" s="72"/>
      <c r="AH679" s="72"/>
      <c r="AI679" s="72"/>
      <c r="AJ679" s="72"/>
      <c r="AK679" s="72"/>
      <c r="AL679" s="72"/>
      <c r="AM679" s="72"/>
      <c r="AN679" s="72"/>
    </row>
    <row r="680" spans="1:40" ht="12.75" customHeight="1" x14ac:dyDescent="0.25">
      <c r="A680" s="72"/>
      <c r="B680" s="72"/>
      <c r="C680" s="72"/>
      <c r="D680" s="74"/>
      <c r="E680" s="74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  <c r="AN680" s="72"/>
    </row>
    <row r="681" spans="1:40" ht="12.75" customHeight="1" x14ac:dyDescent="0.25">
      <c r="A681" s="72"/>
      <c r="B681" s="72"/>
      <c r="C681" s="72"/>
      <c r="D681" s="74"/>
      <c r="E681" s="74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  <c r="AC681" s="72"/>
      <c r="AD681" s="72"/>
      <c r="AE681" s="72"/>
      <c r="AF681" s="72"/>
      <c r="AG681" s="72"/>
      <c r="AH681" s="72"/>
      <c r="AI681" s="72"/>
      <c r="AJ681" s="72"/>
      <c r="AK681" s="72"/>
      <c r="AL681" s="72"/>
      <c r="AM681" s="72"/>
      <c r="AN681" s="72"/>
    </row>
    <row r="682" spans="1:40" ht="12.75" customHeight="1" x14ac:dyDescent="0.25">
      <c r="A682" s="72"/>
      <c r="B682" s="72"/>
      <c r="C682" s="72"/>
      <c r="D682" s="74"/>
      <c r="E682" s="74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  <c r="AN682" s="72"/>
    </row>
    <row r="683" spans="1:40" ht="12.75" customHeight="1" x14ac:dyDescent="0.25">
      <c r="A683" s="72"/>
      <c r="B683" s="72"/>
      <c r="C683" s="72"/>
      <c r="D683" s="74"/>
      <c r="E683" s="74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  <c r="AC683" s="72"/>
      <c r="AD683" s="72"/>
      <c r="AE683" s="72"/>
      <c r="AF683" s="72"/>
      <c r="AG683" s="72"/>
      <c r="AH683" s="72"/>
      <c r="AI683" s="72"/>
      <c r="AJ683" s="72"/>
      <c r="AK683" s="72"/>
      <c r="AL683" s="72"/>
      <c r="AM683" s="72"/>
      <c r="AN683" s="72"/>
    </row>
    <row r="684" spans="1:40" ht="12.75" customHeight="1" x14ac:dyDescent="0.25">
      <c r="A684" s="72"/>
      <c r="B684" s="72"/>
      <c r="C684" s="72"/>
      <c r="D684" s="74"/>
      <c r="E684" s="74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  <c r="AK684" s="72"/>
      <c r="AL684" s="72"/>
      <c r="AM684" s="72"/>
      <c r="AN684" s="72"/>
    </row>
    <row r="685" spans="1:40" ht="12.75" customHeight="1" x14ac:dyDescent="0.25">
      <c r="A685" s="72"/>
      <c r="B685" s="72"/>
      <c r="C685" s="72"/>
      <c r="D685" s="74"/>
      <c r="E685" s="74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  <c r="AC685" s="72"/>
      <c r="AD685" s="72"/>
      <c r="AE685" s="72"/>
      <c r="AF685" s="72"/>
      <c r="AG685" s="72"/>
      <c r="AH685" s="72"/>
      <c r="AI685" s="72"/>
      <c r="AJ685" s="72"/>
      <c r="AK685" s="72"/>
      <c r="AL685" s="72"/>
      <c r="AM685" s="72"/>
      <c r="AN685" s="72"/>
    </row>
    <row r="686" spans="1:40" ht="12.75" customHeight="1" x14ac:dyDescent="0.25">
      <c r="A686" s="72"/>
      <c r="B686" s="72"/>
      <c r="C686" s="72"/>
      <c r="D686" s="74"/>
      <c r="E686" s="74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  <c r="AK686" s="72"/>
      <c r="AL686" s="72"/>
      <c r="AM686" s="72"/>
      <c r="AN686" s="72"/>
    </row>
    <row r="687" spans="1:40" ht="12.75" customHeight="1" x14ac:dyDescent="0.25">
      <c r="A687" s="72"/>
      <c r="B687" s="72"/>
      <c r="C687" s="72"/>
      <c r="D687" s="74"/>
      <c r="E687" s="74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  <c r="AC687" s="72"/>
      <c r="AD687" s="72"/>
      <c r="AE687" s="72"/>
      <c r="AF687" s="72"/>
      <c r="AG687" s="72"/>
      <c r="AH687" s="72"/>
      <c r="AI687" s="72"/>
      <c r="AJ687" s="72"/>
      <c r="AK687" s="72"/>
      <c r="AL687" s="72"/>
      <c r="AM687" s="72"/>
      <c r="AN687" s="72"/>
    </row>
    <row r="688" spans="1:40" ht="12.75" customHeight="1" x14ac:dyDescent="0.25">
      <c r="A688" s="72"/>
      <c r="B688" s="72"/>
      <c r="C688" s="72"/>
      <c r="D688" s="74"/>
      <c r="E688" s="74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  <c r="AK688" s="72"/>
      <c r="AL688" s="72"/>
      <c r="AM688" s="72"/>
      <c r="AN688" s="72"/>
    </row>
    <row r="689" spans="1:40" ht="12.75" customHeight="1" x14ac:dyDescent="0.25">
      <c r="A689" s="72"/>
      <c r="B689" s="72"/>
      <c r="C689" s="72"/>
      <c r="D689" s="74"/>
      <c r="E689" s="74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  <c r="AC689" s="72"/>
      <c r="AD689" s="72"/>
      <c r="AE689" s="72"/>
      <c r="AF689" s="72"/>
      <c r="AG689" s="72"/>
      <c r="AH689" s="72"/>
      <c r="AI689" s="72"/>
      <c r="AJ689" s="72"/>
      <c r="AK689" s="72"/>
      <c r="AL689" s="72"/>
      <c r="AM689" s="72"/>
      <c r="AN689" s="72"/>
    </row>
    <row r="690" spans="1:40" ht="12.75" customHeight="1" x14ac:dyDescent="0.25">
      <c r="A690" s="72"/>
      <c r="B690" s="72"/>
      <c r="C690" s="72"/>
      <c r="D690" s="74"/>
      <c r="E690" s="74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  <c r="AC690" s="72"/>
      <c r="AD690" s="72"/>
      <c r="AE690" s="72"/>
      <c r="AF690" s="72"/>
      <c r="AG690" s="72"/>
      <c r="AH690" s="72"/>
      <c r="AI690" s="72"/>
      <c r="AJ690" s="72"/>
      <c r="AK690" s="72"/>
      <c r="AL690" s="72"/>
      <c r="AM690" s="72"/>
      <c r="AN690" s="72"/>
    </row>
    <row r="691" spans="1:40" ht="12.75" customHeight="1" x14ac:dyDescent="0.25">
      <c r="A691" s="72"/>
      <c r="B691" s="72"/>
      <c r="C691" s="72"/>
      <c r="D691" s="74"/>
      <c r="E691" s="74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  <c r="AC691" s="72"/>
      <c r="AD691" s="72"/>
      <c r="AE691" s="72"/>
      <c r="AF691" s="72"/>
      <c r="AG691" s="72"/>
      <c r="AH691" s="72"/>
      <c r="AI691" s="72"/>
      <c r="AJ691" s="72"/>
      <c r="AK691" s="72"/>
      <c r="AL691" s="72"/>
      <c r="AM691" s="72"/>
      <c r="AN691" s="72"/>
    </row>
    <row r="692" spans="1:40" ht="12.75" customHeight="1" x14ac:dyDescent="0.25">
      <c r="A692" s="72"/>
      <c r="B692" s="72"/>
      <c r="C692" s="72"/>
      <c r="D692" s="74"/>
      <c r="E692" s="74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  <c r="AC692" s="72"/>
      <c r="AD692" s="72"/>
      <c r="AE692" s="72"/>
      <c r="AF692" s="72"/>
      <c r="AG692" s="72"/>
      <c r="AH692" s="72"/>
      <c r="AI692" s="72"/>
      <c r="AJ692" s="72"/>
      <c r="AK692" s="72"/>
      <c r="AL692" s="72"/>
      <c r="AM692" s="72"/>
      <c r="AN692" s="72"/>
    </row>
    <row r="693" spans="1:40" ht="12.75" customHeight="1" x14ac:dyDescent="0.25">
      <c r="A693" s="72"/>
      <c r="B693" s="72"/>
      <c r="C693" s="72"/>
      <c r="D693" s="74"/>
      <c r="E693" s="74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  <c r="AC693" s="72"/>
      <c r="AD693" s="72"/>
      <c r="AE693" s="72"/>
      <c r="AF693" s="72"/>
      <c r="AG693" s="72"/>
      <c r="AH693" s="72"/>
      <c r="AI693" s="72"/>
      <c r="AJ693" s="72"/>
      <c r="AK693" s="72"/>
      <c r="AL693" s="72"/>
      <c r="AM693" s="72"/>
      <c r="AN693" s="72"/>
    </row>
    <row r="694" spans="1:40" ht="12.75" customHeight="1" x14ac:dyDescent="0.25">
      <c r="A694" s="72"/>
      <c r="B694" s="72"/>
      <c r="C694" s="72"/>
      <c r="D694" s="74"/>
      <c r="E694" s="74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  <c r="AC694" s="72"/>
      <c r="AD694" s="72"/>
      <c r="AE694" s="72"/>
      <c r="AF694" s="72"/>
      <c r="AG694" s="72"/>
      <c r="AH694" s="72"/>
      <c r="AI694" s="72"/>
      <c r="AJ694" s="72"/>
      <c r="AK694" s="72"/>
      <c r="AL694" s="72"/>
      <c r="AM694" s="72"/>
      <c r="AN694" s="72"/>
    </row>
    <row r="695" spans="1:40" ht="12.75" customHeight="1" x14ac:dyDescent="0.25">
      <c r="A695" s="72"/>
      <c r="B695" s="72"/>
      <c r="C695" s="72"/>
      <c r="D695" s="74"/>
      <c r="E695" s="74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  <c r="AC695" s="72"/>
      <c r="AD695" s="72"/>
      <c r="AE695" s="72"/>
      <c r="AF695" s="72"/>
      <c r="AG695" s="72"/>
      <c r="AH695" s="72"/>
      <c r="AI695" s="72"/>
      <c r="AJ695" s="72"/>
      <c r="AK695" s="72"/>
      <c r="AL695" s="72"/>
      <c r="AM695" s="72"/>
      <c r="AN695" s="72"/>
    </row>
    <row r="696" spans="1:40" ht="12.75" customHeight="1" x14ac:dyDescent="0.25">
      <c r="A696" s="72"/>
      <c r="B696" s="72"/>
      <c r="C696" s="72"/>
      <c r="D696" s="74"/>
      <c r="E696" s="74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  <c r="AC696" s="72"/>
      <c r="AD696" s="72"/>
      <c r="AE696" s="72"/>
      <c r="AF696" s="72"/>
      <c r="AG696" s="72"/>
      <c r="AH696" s="72"/>
      <c r="AI696" s="72"/>
      <c r="AJ696" s="72"/>
      <c r="AK696" s="72"/>
      <c r="AL696" s="72"/>
      <c r="AM696" s="72"/>
      <c r="AN696" s="72"/>
    </row>
    <row r="697" spans="1:40" ht="12.75" customHeight="1" x14ac:dyDescent="0.25">
      <c r="A697" s="72"/>
      <c r="B697" s="72"/>
      <c r="C697" s="72"/>
      <c r="D697" s="74"/>
      <c r="E697" s="74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  <c r="AC697" s="72"/>
      <c r="AD697" s="72"/>
      <c r="AE697" s="72"/>
      <c r="AF697" s="72"/>
      <c r="AG697" s="72"/>
      <c r="AH697" s="72"/>
      <c r="AI697" s="72"/>
      <c r="AJ697" s="72"/>
      <c r="AK697" s="72"/>
      <c r="AL697" s="72"/>
      <c r="AM697" s="72"/>
      <c r="AN697" s="72"/>
    </row>
    <row r="698" spans="1:40" ht="12.75" customHeight="1" x14ac:dyDescent="0.25">
      <c r="A698" s="72"/>
      <c r="B698" s="72"/>
      <c r="C698" s="72"/>
      <c r="D698" s="74"/>
      <c r="E698" s="74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  <c r="AC698" s="72"/>
      <c r="AD698" s="72"/>
      <c r="AE698" s="72"/>
      <c r="AF698" s="72"/>
      <c r="AG698" s="72"/>
      <c r="AH698" s="72"/>
      <c r="AI698" s="72"/>
      <c r="AJ698" s="72"/>
      <c r="AK698" s="72"/>
      <c r="AL698" s="72"/>
      <c r="AM698" s="72"/>
      <c r="AN698" s="72"/>
    </row>
    <row r="699" spans="1:40" ht="12.75" customHeight="1" x14ac:dyDescent="0.25">
      <c r="A699" s="72"/>
      <c r="B699" s="72"/>
      <c r="C699" s="72"/>
      <c r="D699" s="74"/>
      <c r="E699" s="74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  <c r="AC699" s="72"/>
      <c r="AD699" s="72"/>
      <c r="AE699" s="72"/>
      <c r="AF699" s="72"/>
      <c r="AG699" s="72"/>
      <c r="AH699" s="72"/>
      <c r="AI699" s="72"/>
      <c r="AJ699" s="72"/>
      <c r="AK699" s="72"/>
      <c r="AL699" s="72"/>
      <c r="AM699" s="72"/>
      <c r="AN699" s="72"/>
    </row>
    <row r="700" spans="1:40" ht="12.75" customHeight="1" x14ac:dyDescent="0.25">
      <c r="A700" s="72"/>
      <c r="B700" s="72"/>
      <c r="C700" s="72"/>
      <c r="D700" s="74"/>
      <c r="E700" s="74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  <c r="AC700" s="72"/>
      <c r="AD700" s="72"/>
      <c r="AE700" s="72"/>
      <c r="AF700" s="72"/>
      <c r="AG700" s="72"/>
      <c r="AH700" s="72"/>
      <c r="AI700" s="72"/>
      <c r="AJ700" s="72"/>
      <c r="AK700" s="72"/>
      <c r="AL700" s="72"/>
      <c r="AM700" s="72"/>
      <c r="AN700" s="72"/>
    </row>
    <row r="701" spans="1:40" ht="12.75" customHeight="1" x14ac:dyDescent="0.25">
      <c r="A701" s="72"/>
      <c r="B701" s="72"/>
      <c r="C701" s="72"/>
      <c r="D701" s="74"/>
      <c r="E701" s="74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  <c r="AC701" s="72"/>
      <c r="AD701" s="72"/>
      <c r="AE701" s="72"/>
      <c r="AF701" s="72"/>
      <c r="AG701" s="72"/>
      <c r="AH701" s="72"/>
      <c r="AI701" s="72"/>
      <c r="AJ701" s="72"/>
      <c r="AK701" s="72"/>
      <c r="AL701" s="72"/>
      <c r="AM701" s="72"/>
      <c r="AN701" s="72"/>
    </row>
    <row r="702" spans="1:40" ht="12.75" customHeight="1" x14ac:dyDescent="0.25">
      <c r="A702" s="72"/>
      <c r="B702" s="72"/>
      <c r="C702" s="72"/>
      <c r="D702" s="74"/>
      <c r="E702" s="74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  <c r="AC702" s="72"/>
      <c r="AD702" s="72"/>
      <c r="AE702" s="72"/>
      <c r="AF702" s="72"/>
      <c r="AG702" s="72"/>
      <c r="AH702" s="72"/>
      <c r="AI702" s="72"/>
      <c r="AJ702" s="72"/>
      <c r="AK702" s="72"/>
      <c r="AL702" s="72"/>
      <c r="AM702" s="72"/>
      <c r="AN702" s="72"/>
    </row>
    <row r="703" spans="1:40" ht="12.75" customHeight="1" x14ac:dyDescent="0.25">
      <c r="A703" s="72"/>
      <c r="B703" s="72"/>
      <c r="C703" s="72"/>
      <c r="D703" s="74"/>
      <c r="E703" s="74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  <c r="AC703" s="72"/>
      <c r="AD703" s="72"/>
      <c r="AE703" s="72"/>
      <c r="AF703" s="72"/>
      <c r="AG703" s="72"/>
      <c r="AH703" s="72"/>
      <c r="AI703" s="72"/>
      <c r="AJ703" s="72"/>
      <c r="AK703" s="72"/>
      <c r="AL703" s="72"/>
      <c r="AM703" s="72"/>
      <c r="AN703" s="72"/>
    </row>
    <row r="704" spans="1:40" ht="12.75" customHeight="1" x14ac:dyDescent="0.25">
      <c r="A704" s="72"/>
      <c r="B704" s="72"/>
      <c r="C704" s="72"/>
      <c r="D704" s="74"/>
      <c r="E704" s="74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  <c r="AC704" s="72"/>
      <c r="AD704" s="72"/>
      <c r="AE704" s="72"/>
      <c r="AF704" s="72"/>
      <c r="AG704" s="72"/>
      <c r="AH704" s="72"/>
      <c r="AI704" s="72"/>
      <c r="AJ704" s="72"/>
      <c r="AK704" s="72"/>
      <c r="AL704" s="72"/>
      <c r="AM704" s="72"/>
      <c r="AN704" s="72"/>
    </row>
    <row r="705" spans="1:40" ht="12.75" customHeight="1" x14ac:dyDescent="0.25">
      <c r="A705" s="72"/>
      <c r="B705" s="72"/>
      <c r="C705" s="72"/>
      <c r="D705" s="74"/>
      <c r="E705" s="74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  <c r="AC705" s="72"/>
      <c r="AD705" s="72"/>
      <c r="AE705" s="72"/>
      <c r="AF705" s="72"/>
      <c r="AG705" s="72"/>
      <c r="AH705" s="72"/>
      <c r="AI705" s="72"/>
      <c r="AJ705" s="72"/>
      <c r="AK705" s="72"/>
      <c r="AL705" s="72"/>
      <c r="AM705" s="72"/>
      <c r="AN705" s="72"/>
    </row>
    <row r="706" spans="1:40" ht="12.75" customHeight="1" x14ac:dyDescent="0.25">
      <c r="A706" s="72"/>
      <c r="B706" s="72"/>
      <c r="C706" s="72"/>
      <c r="D706" s="74"/>
      <c r="E706" s="74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  <c r="AC706" s="72"/>
      <c r="AD706" s="72"/>
      <c r="AE706" s="72"/>
      <c r="AF706" s="72"/>
      <c r="AG706" s="72"/>
      <c r="AH706" s="72"/>
      <c r="AI706" s="72"/>
      <c r="AJ706" s="72"/>
      <c r="AK706" s="72"/>
      <c r="AL706" s="72"/>
      <c r="AM706" s="72"/>
      <c r="AN706" s="72"/>
    </row>
    <row r="707" spans="1:40" ht="12.75" customHeight="1" x14ac:dyDescent="0.25">
      <c r="A707" s="72"/>
      <c r="B707" s="72"/>
      <c r="C707" s="72"/>
      <c r="D707" s="74"/>
      <c r="E707" s="74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  <c r="AC707" s="72"/>
      <c r="AD707" s="72"/>
      <c r="AE707" s="72"/>
      <c r="AF707" s="72"/>
      <c r="AG707" s="72"/>
      <c r="AH707" s="72"/>
      <c r="AI707" s="72"/>
      <c r="AJ707" s="72"/>
      <c r="AK707" s="72"/>
      <c r="AL707" s="72"/>
      <c r="AM707" s="72"/>
      <c r="AN707" s="72"/>
    </row>
    <row r="708" spans="1:40" ht="12.75" customHeight="1" x14ac:dyDescent="0.25">
      <c r="A708" s="72"/>
      <c r="B708" s="72"/>
      <c r="C708" s="72"/>
      <c r="D708" s="74"/>
      <c r="E708" s="74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  <c r="AC708" s="72"/>
      <c r="AD708" s="72"/>
      <c r="AE708" s="72"/>
      <c r="AF708" s="72"/>
      <c r="AG708" s="72"/>
      <c r="AH708" s="72"/>
      <c r="AI708" s="72"/>
      <c r="AJ708" s="72"/>
      <c r="AK708" s="72"/>
      <c r="AL708" s="72"/>
      <c r="AM708" s="72"/>
      <c r="AN708" s="72"/>
    </row>
    <row r="709" spans="1:40" ht="12.75" customHeight="1" x14ac:dyDescent="0.25">
      <c r="A709" s="72"/>
      <c r="B709" s="72"/>
      <c r="C709" s="72"/>
      <c r="D709" s="74"/>
      <c r="E709" s="74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  <c r="AC709" s="72"/>
      <c r="AD709" s="72"/>
      <c r="AE709" s="72"/>
      <c r="AF709" s="72"/>
      <c r="AG709" s="72"/>
      <c r="AH709" s="72"/>
      <c r="AI709" s="72"/>
      <c r="AJ709" s="72"/>
      <c r="AK709" s="72"/>
      <c r="AL709" s="72"/>
      <c r="AM709" s="72"/>
      <c r="AN709" s="72"/>
    </row>
    <row r="710" spans="1:40" ht="12.75" customHeight="1" x14ac:dyDescent="0.25">
      <c r="A710" s="72"/>
      <c r="B710" s="72"/>
      <c r="C710" s="72"/>
      <c r="D710" s="74"/>
      <c r="E710" s="74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  <c r="AC710" s="72"/>
      <c r="AD710" s="72"/>
      <c r="AE710" s="72"/>
      <c r="AF710" s="72"/>
      <c r="AG710" s="72"/>
      <c r="AH710" s="72"/>
      <c r="AI710" s="72"/>
      <c r="AJ710" s="72"/>
      <c r="AK710" s="72"/>
      <c r="AL710" s="72"/>
      <c r="AM710" s="72"/>
      <c r="AN710" s="72"/>
    </row>
    <row r="711" spans="1:40" ht="12.75" customHeight="1" x14ac:dyDescent="0.25">
      <c r="A711" s="72"/>
      <c r="B711" s="72"/>
      <c r="C711" s="72"/>
      <c r="D711" s="74"/>
      <c r="E711" s="74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  <c r="AC711" s="72"/>
      <c r="AD711" s="72"/>
      <c r="AE711" s="72"/>
      <c r="AF711" s="72"/>
      <c r="AG711" s="72"/>
      <c r="AH711" s="72"/>
      <c r="AI711" s="72"/>
      <c r="AJ711" s="72"/>
      <c r="AK711" s="72"/>
      <c r="AL711" s="72"/>
      <c r="AM711" s="72"/>
      <c r="AN711" s="72"/>
    </row>
    <row r="712" spans="1:40" ht="12.75" customHeight="1" x14ac:dyDescent="0.25">
      <c r="A712" s="72"/>
      <c r="B712" s="72"/>
      <c r="C712" s="72"/>
      <c r="D712" s="74"/>
      <c r="E712" s="74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  <c r="AC712" s="72"/>
      <c r="AD712" s="72"/>
      <c r="AE712" s="72"/>
      <c r="AF712" s="72"/>
      <c r="AG712" s="72"/>
      <c r="AH712" s="72"/>
      <c r="AI712" s="72"/>
      <c r="AJ712" s="72"/>
      <c r="AK712" s="72"/>
      <c r="AL712" s="72"/>
      <c r="AM712" s="72"/>
      <c r="AN712" s="72"/>
    </row>
    <row r="713" spans="1:40" ht="12.75" customHeight="1" x14ac:dyDescent="0.25">
      <c r="A713" s="72"/>
      <c r="B713" s="72"/>
      <c r="C713" s="72"/>
      <c r="D713" s="74"/>
      <c r="E713" s="74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  <c r="AC713" s="72"/>
      <c r="AD713" s="72"/>
      <c r="AE713" s="72"/>
      <c r="AF713" s="72"/>
      <c r="AG713" s="72"/>
      <c r="AH713" s="72"/>
      <c r="AI713" s="72"/>
      <c r="AJ713" s="72"/>
      <c r="AK713" s="72"/>
      <c r="AL713" s="72"/>
      <c r="AM713" s="72"/>
      <c r="AN713" s="72"/>
    </row>
    <row r="714" spans="1:40" ht="12.75" customHeight="1" x14ac:dyDescent="0.25">
      <c r="A714" s="72"/>
      <c r="B714" s="72"/>
      <c r="C714" s="72"/>
      <c r="D714" s="74"/>
      <c r="E714" s="74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  <c r="AC714" s="72"/>
      <c r="AD714" s="72"/>
      <c r="AE714" s="72"/>
      <c r="AF714" s="72"/>
      <c r="AG714" s="72"/>
      <c r="AH714" s="72"/>
      <c r="AI714" s="72"/>
      <c r="AJ714" s="72"/>
      <c r="AK714" s="72"/>
      <c r="AL714" s="72"/>
      <c r="AM714" s="72"/>
      <c r="AN714" s="72"/>
    </row>
    <row r="715" spans="1:40" ht="12.75" customHeight="1" x14ac:dyDescent="0.25">
      <c r="A715" s="72"/>
      <c r="B715" s="72"/>
      <c r="C715" s="72"/>
      <c r="D715" s="74"/>
      <c r="E715" s="74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  <c r="AC715" s="72"/>
      <c r="AD715" s="72"/>
      <c r="AE715" s="72"/>
      <c r="AF715" s="72"/>
      <c r="AG715" s="72"/>
      <c r="AH715" s="72"/>
      <c r="AI715" s="72"/>
      <c r="AJ715" s="72"/>
      <c r="AK715" s="72"/>
      <c r="AL715" s="72"/>
      <c r="AM715" s="72"/>
      <c r="AN715" s="72"/>
    </row>
    <row r="716" spans="1:40" ht="12.75" customHeight="1" x14ac:dyDescent="0.25">
      <c r="A716" s="72"/>
      <c r="B716" s="72"/>
      <c r="C716" s="72"/>
      <c r="D716" s="74"/>
      <c r="E716" s="74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  <c r="AC716" s="72"/>
      <c r="AD716" s="72"/>
      <c r="AE716" s="72"/>
      <c r="AF716" s="72"/>
      <c r="AG716" s="72"/>
      <c r="AH716" s="72"/>
      <c r="AI716" s="72"/>
      <c r="AJ716" s="72"/>
      <c r="AK716" s="72"/>
      <c r="AL716" s="72"/>
      <c r="AM716" s="72"/>
      <c r="AN716" s="72"/>
    </row>
    <row r="717" spans="1:40" ht="12.75" customHeight="1" x14ac:dyDescent="0.25">
      <c r="A717" s="72"/>
      <c r="B717" s="72"/>
      <c r="C717" s="72"/>
      <c r="D717" s="74"/>
      <c r="E717" s="74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  <c r="AC717" s="72"/>
      <c r="AD717" s="72"/>
      <c r="AE717" s="72"/>
      <c r="AF717" s="72"/>
      <c r="AG717" s="72"/>
      <c r="AH717" s="72"/>
      <c r="AI717" s="72"/>
      <c r="AJ717" s="72"/>
      <c r="AK717" s="72"/>
      <c r="AL717" s="72"/>
      <c r="AM717" s="72"/>
      <c r="AN717" s="72"/>
    </row>
    <row r="718" spans="1:40" ht="12.75" customHeight="1" x14ac:dyDescent="0.25">
      <c r="A718" s="72"/>
      <c r="B718" s="72"/>
      <c r="C718" s="72"/>
      <c r="D718" s="74"/>
      <c r="E718" s="74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  <c r="AC718" s="72"/>
      <c r="AD718" s="72"/>
      <c r="AE718" s="72"/>
      <c r="AF718" s="72"/>
      <c r="AG718" s="72"/>
      <c r="AH718" s="72"/>
      <c r="AI718" s="72"/>
      <c r="AJ718" s="72"/>
      <c r="AK718" s="72"/>
      <c r="AL718" s="72"/>
      <c r="AM718" s="72"/>
      <c r="AN718" s="72"/>
    </row>
    <row r="719" spans="1:40" ht="12.75" customHeight="1" x14ac:dyDescent="0.25">
      <c r="A719" s="72"/>
      <c r="B719" s="72"/>
      <c r="C719" s="72"/>
      <c r="D719" s="74"/>
      <c r="E719" s="74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  <c r="AC719" s="72"/>
      <c r="AD719" s="72"/>
      <c r="AE719" s="72"/>
      <c r="AF719" s="72"/>
      <c r="AG719" s="72"/>
      <c r="AH719" s="72"/>
      <c r="AI719" s="72"/>
      <c r="AJ719" s="72"/>
      <c r="AK719" s="72"/>
      <c r="AL719" s="72"/>
      <c r="AM719" s="72"/>
      <c r="AN719" s="72"/>
    </row>
    <row r="720" spans="1:40" ht="12.75" customHeight="1" x14ac:dyDescent="0.25">
      <c r="A720" s="72"/>
      <c r="B720" s="72"/>
      <c r="C720" s="72"/>
      <c r="D720" s="74"/>
      <c r="E720" s="74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  <c r="AC720" s="72"/>
      <c r="AD720" s="72"/>
      <c r="AE720" s="72"/>
      <c r="AF720" s="72"/>
      <c r="AG720" s="72"/>
      <c r="AH720" s="72"/>
      <c r="AI720" s="72"/>
      <c r="AJ720" s="72"/>
      <c r="AK720" s="72"/>
      <c r="AL720" s="72"/>
      <c r="AM720" s="72"/>
      <c r="AN720" s="72"/>
    </row>
    <row r="721" spans="1:40" ht="12.75" customHeight="1" x14ac:dyDescent="0.25">
      <c r="A721" s="72"/>
      <c r="B721" s="72"/>
      <c r="C721" s="72"/>
      <c r="D721" s="74"/>
      <c r="E721" s="74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  <c r="AC721" s="72"/>
      <c r="AD721" s="72"/>
      <c r="AE721" s="72"/>
      <c r="AF721" s="72"/>
      <c r="AG721" s="72"/>
      <c r="AH721" s="72"/>
      <c r="AI721" s="72"/>
      <c r="AJ721" s="72"/>
      <c r="AK721" s="72"/>
      <c r="AL721" s="72"/>
      <c r="AM721" s="72"/>
      <c r="AN721" s="72"/>
    </row>
    <row r="722" spans="1:40" ht="12.75" customHeight="1" x14ac:dyDescent="0.25">
      <c r="A722" s="72"/>
      <c r="B722" s="72"/>
      <c r="C722" s="72"/>
      <c r="D722" s="74"/>
      <c r="E722" s="74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  <c r="AC722" s="72"/>
      <c r="AD722" s="72"/>
      <c r="AE722" s="72"/>
      <c r="AF722" s="72"/>
      <c r="AG722" s="72"/>
      <c r="AH722" s="72"/>
      <c r="AI722" s="72"/>
      <c r="AJ722" s="72"/>
      <c r="AK722" s="72"/>
      <c r="AL722" s="72"/>
      <c r="AM722" s="72"/>
      <c r="AN722" s="72"/>
    </row>
    <row r="723" spans="1:40" ht="12.75" customHeight="1" x14ac:dyDescent="0.25">
      <c r="A723" s="72"/>
      <c r="B723" s="72"/>
      <c r="C723" s="72"/>
      <c r="D723" s="74"/>
      <c r="E723" s="74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  <c r="AC723" s="72"/>
      <c r="AD723" s="72"/>
      <c r="AE723" s="72"/>
      <c r="AF723" s="72"/>
      <c r="AG723" s="72"/>
      <c r="AH723" s="72"/>
      <c r="AI723" s="72"/>
      <c r="AJ723" s="72"/>
      <c r="AK723" s="72"/>
      <c r="AL723" s="72"/>
      <c r="AM723" s="72"/>
      <c r="AN723" s="72"/>
    </row>
    <row r="724" spans="1:40" ht="12.75" customHeight="1" x14ac:dyDescent="0.25">
      <c r="A724" s="72"/>
      <c r="B724" s="72"/>
      <c r="C724" s="72"/>
      <c r="D724" s="74"/>
      <c r="E724" s="74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  <c r="AC724" s="72"/>
      <c r="AD724" s="72"/>
      <c r="AE724" s="72"/>
      <c r="AF724" s="72"/>
      <c r="AG724" s="72"/>
      <c r="AH724" s="72"/>
      <c r="AI724" s="72"/>
      <c r="AJ724" s="72"/>
      <c r="AK724" s="72"/>
      <c r="AL724" s="72"/>
      <c r="AM724" s="72"/>
      <c r="AN724" s="72"/>
    </row>
    <row r="725" spans="1:40" ht="12.75" customHeight="1" x14ac:dyDescent="0.25">
      <c r="A725" s="72"/>
      <c r="B725" s="72"/>
      <c r="C725" s="72"/>
      <c r="D725" s="74"/>
      <c r="E725" s="74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  <c r="AC725" s="72"/>
      <c r="AD725" s="72"/>
      <c r="AE725" s="72"/>
      <c r="AF725" s="72"/>
      <c r="AG725" s="72"/>
      <c r="AH725" s="72"/>
      <c r="AI725" s="72"/>
      <c r="AJ725" s="72"/>
      <c r="AK725" s="72"/>
      <c r="AL725" s="72"/>
      <c r="AM725" s="72"/>
      <c r="AN725" s="72"/>
    </row>
    <row r="726" spans="1:40" ht="12.75" customHeight="1" x14ac:dyDescent="0.25">
      <c r="A726" s="72"/>
      <c r="B726" s="72"/>
      <c r="C726" s="72"/>
      <c r="D726" s="74"/>
      <c r="E726" s="74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  <c r="AC726" s="72"/>
      <c r="AD726" s="72"/>
      <c r="AE726" s="72"/>
      <c r="AF726" s="72"/>
      <c r="AG726" s="72"/>
      <c r="AH726" s="72"/>
      <c r="AI726" s="72"/>
      <c r="AJ726" s="72"/>
      <c r="AK726" s="72"/>
      <c r="AL726" s="72"/>
      <c r="AM726" s="72"/>
      <c r="AN726" s="72"/>
    </row>
    <row r="727" spans="1:40" ht="12.75" customHeight="1" x14ac:dyDescent="0.25">
      <c r="A727" s="72"/>
      <c r="B727" s="72"/>
      <c r="C727" s="72"/>
      <c r="D727" s="74"/>
      <c r="E727" s="74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  <c r="AC727" s="72"/>
      <c r="AD727" s="72"/>
      <c r="AE727" s="72"/>
      <c r="AF727" s="72"/>
      <c r="AG727" s="72"/>
      <c r="AH727" s="72"/>
      <c r="AI727" s="72"/>
      <c r="AJ727" s="72"/>
      <c r="AK727" s="72"/>
      <c r="AL727" s="72"/>
      <c r="AM727" s="72"/>
      <c r="AN727" s="72"/>
    </row>
    <row r="728" spans="1:40" ht="12.75" customHeight="1" x14ac:dyDescent="0.25">
      <c r="A728" s="72"/>
      <c r="B728" s="72"/>
      <c r="C728" s="72"/>
      <c r="D728" s="74"/>
      <c r="E728" s="74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  <c r="AC728" s="72"/>
      <c r="AD728" s="72"/>
      <c r="AE728" s="72"/>
      <c r="AF728" s="72"/>
      <c r="AG728" s="72"/>
      <c r="AH728" s="72"/>
      <c r="AI728" s="72"/>
      <c r="AJ728" s="72"/>
      <c r="AK728" s="72"/>
      <c r="AL728" s="72"/>
      <c r="AM728" s="72"/>
      <c r="AN728" s="72"/>
    </row>
    <row r="729" spans="1:40" ht="12.75" customHeight="1" x14ac:dyDescent="0.25">
      <c r="A729" s="72"/>
      <c r="B729" s="72"/>
      <c r="C729" s="72"/>
      <c r="D729" s="74"/>
      <c r="E729" s="74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  <c r="AC729" s="72"/>
      <c r="AD729" s="72"/>
      <c r="AE729" s="72"/>
      <c r="AF729" s="72"/>
      <c r="AG729" s="72"/>
      <c r="AH729" s="72"/>
      <c r="AI729" s="72"/>
      <c r="AJ729" s="72"/>
      <c r="AK729" s="72"/>
      <c r="AL729" s="72"/>
      <c r="AM729" s="72"/>
      <c r="AN729" s="72"/>
    </row>
    <row r="730" spans="1:40" ht="12.75" customHeight="1" x14ac:dyDescent="0.25">
      <c r="A730" s="72"/>
      <c r="B730" s="72"/>
      <c r="C730" s="72"/>
      <c r="D730" s="74"/>
      <c r="E730" s="74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  <c r="AC730" s="72"/>
      <c r="AD730" s="72"/>
      <c r="AE730" s="72"/>
      <c r="AF730" s="72"/>
      <c r="AG730" s="72"/>
      <c r="AH730" s="72"/>
      <c r="AI730" s="72"/>
      <c r="AJ730" s="72"/>
      <c r="AK730" s="72"/>
      <c r="AL730" s="72"/>
      <c r="AM730" s="72"/>
      <c r="AN730" s="72"/>
    </row>
    <row r="731" spans="1:40" ht="12.75" customHeight="1" x14ac:dyDescent="0.25">
      <c r="A731" s="72"/>
      <c r="B731" s="72"/>
      <c r="C731" s="72"/>
      <c r="D731" s="74"/>
      <c r="E731" s="74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  <c r="AC731" s="72"/>
      <c r="AD731" s="72"/>
      <c r="AE731" s="72"/>
      <c r="AF731" s="72"/>
      <c r="AG731" s="72"/>
      <c r="AH731" s="72"/>
      <c r="AI731" s="72"/>
      <c r="AJ731" s="72"/>
      <c r="AK731" s="72"/>
      <c r="AL731" s="72"/>
      <c r="AM731" s="72"/>
      <c r="AN731" s="72"/>
    </row>
    <row r="732" spans="1:40" ht="12.75" customHeight="1" x14ac:dyDescent="0.25">
      <c r="A732" s="72"/>
      <c r="B732" s="72"/>
      <c r="C732" s="72"/>
      <c r="D732" s="74"/>
      <c r="E732" s="74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  <c r="AC732" s="72"/>
      <c r="AD732" s="72"/>
      <c r="AE732" s="72"/>
      <c r="AF732" s="72"/>
      <c r="AG732" s="72"/>
      <c r="AH732" s="72"/>
      <c r="AI732" s="72"/>
      <c r="AJ732" s="72"/>
      <c r="AK732" s="72"/>
      <c r="AL732" s="72"/>
      <c r="AM732" s="72"/>
      <c r="AN732" s="72"/>
    </row>
    <row r="733" spans="1:40" ht="12.75" customHeight="1" x14ac:dyDescent="0.25">
      <c r="A733" s="72"/>
      <c r="B733" s="72"/>
      <c r="C733" s="72"/>
      <c r="D733" s="74"/>
      <c r="E733" s="74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  <c r="AC733" s="72"/>
      <c r="AD733" s="72"/>
      <c r="AE733" s="72"/>
      <c r="AF733" s="72"/>
      <c r="AG733" s="72"/>
      <c r="AH733" s="72"/>
      <c r="AI733" s="72"/>
      <c r="AJ733" s="72"/>
      <c r="AK733" s="72"/>
      <c r="AL733" s="72"/>
      <c r="AM733" s="72"/>
      <c r="AN733" s="72"/>
    </row>
    <row r="734" spans="1:40" ht="12.75" customHeight="1" x14ac:dyDescent="0.25">
      <c r="A734" s="72"/>
      <c r="B734" s="72"/>
      <c r="C734" s="72"/>
      <c r="D734" s="74"/>
      <c r="E734" s="74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  <c r="AC734" s="72"/>
      <c r="AD734" s="72"/>
      <c r="AE734" s="72"/>
      <c r="AF734" s="72"/>
      <c r="AG734" s="72"/>
      <c r="AH734" s="72"/>
      <c r="AI734" s="72"/>
      <c r="AJ734" s="72"/>
      <c r="AK734" s="72"/>
      <c r="AL734" s="72"/>
      <c r="AM734" s="72"/>
      <c r="AN734" s="72"/>
    </row>
    <row r="735" spans="1:40" ht="12.75" customHeight="1" x14ac:dyDescent="0.25">
      <c r="A735" s="72"/>
      <c r="B735" s="72"/>
      <c r="C735" s="72"/>
      <c r="D735" s="74"/>
      <c r="E735" s="74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  <c r="AC735" s="72"/>
      <c r="AD735" s="72"/>
      <c r="AE735" s="72"/>
      <c r="AF735" s="72"/>
      <c r="AG735" s="72"/>
      <c r="AH735" s="72"/>
      <c r="AI735" s="72"/>
      <c r="AJ735" s="72"/>
      <c r="AK735" s="72"/>
      <c r="AL735" s="72"/>
      <c r="AM735" s="72"/>
      <c r="AN735" s="72"/>
    </row>
    <row r="736" spans="1:40" ht="12.75" customHeight="1" x14ac:dyDescent="0.25">
      <c r="A736" s="72"/>
      <c r="B736" s="72"/>
      <c r="C736" s="72"/>
      <c r="D736" s="74"/>
      <c r="E736" s="74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  <c r="AC736" s="72"/>
      <c r="AD736" s="72"/>
      <c r="AE736" s="72"/>
      <c r="AF736" s="72"/>
      <c r="AG736" s="72"/>
      <c r="AH736" s="72"/>
      <c r="AI736" s="72"/>
      <c r="AJ736" s="72"/>
      <c r="AK736" s="72"/>
      <c r="AL736" s="72"/>
      <c r="AM736" s="72"/>
      <c r="AN736" s="72"/>
    </row>
    <row r="737" spans="1:40" ht="12.75" customHeight="1" x14ac:dyDescent="0.25">
      <c r="A737" s="72"/>
      <c r="B737" s="72"/>
      <c r="C737" s="72"/>
      <c r="D737" s="74"/>
      <c r="E737" s="74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  <c r="AC737" s="72"/>
      <c r="AD737" s="72"/>
      <c r="AE737" s="72"/>
      <c r="AF737" s="72"/>
      <c r="AG737" s="72"/>
      <c r="AH737" s="72"/>
      <c r="AI737" s="72"/>
      <c r="AJ737" s="72"/>
      <c r="AK737" s="72"/>
      <c r="AL737" s="72"/>
      <c r="AM737" s="72"/>
      <c r="AN737" s="72"/>
    </row>
    <row r="738" spans="1:40" ht="12.75" customHeight="1" x14ac:dyDescent="0.25">
      <c r="A738" s="72"/>
      <c r="B738" s="72"/>
      <c r="C738" s="72"/>
      <c r="D738" s="74"/>
      <c r="E738" s="74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  <c r="AC738" s="72"/>
      <c r="AD738" s="72"/>
      <c r="AE738" s="72"/>
      <c r="AF738" s="72"/>
      <c r="AG738" s="72"/>
      <c r="AH738" s="72"/>
      <c r="AI738" s="72"/>
      <c r="AJ738" s="72"/>
      <c r="AK738" s="72"/>
      <c r="AL738" s="72"/>
      <c r="AM738" s="72"/>
      <c r="AN738" s="72"/>
    </row>
    <row r="739" spans="1:40" ht="12.75" customHeight="1" x14ac:dyDescent="0.25">
      <c r="A739" s="72"/>
      <c r="B739" s="72"/>
      <c r="C739" s="72"/>
      <c r="D739" s="74"/>
      <c r="E739" s="74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  <c r="AC739" s="72"/>
      <c r="AD739" s="72"/>
      <c r="AE739" s="72"/>
      <c r="AF739" s="72"/>
      <c r="AG739" s="72"/>
      <c r="AH739" s="72"/>
      <c r="AI739" s="72"/>
      <c r="AJ739" s="72"/>
      <c r="AK739" s="72"/>
      <c r="AL739" s="72"/>
      <c r="AM739" s="72"/>
      <c r="AN739" s="72"/>
    </row>
    <row r="740" spans="1:40" ht="12.75" customHeight="1" x14ac:dyDescent="0.25">
      <c r="A740" s="72"/>
      <c r="B740" s="72"/>
      <c r="C740" s="72"/>
      <c r="D740" s="74"/>
      <c r="E740" s="74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  <c r="AC740" s="72"/>
      <c r="AD740" s="72"/>
      <c r="AE740" s="72"/>
      <c r="AF740" s="72"/>
      <c r="AG740" s="72"/>
      <c r="AH740" s="72"/>
      <c r="AI740" s="72"/>
      <c r="AJ740" s="72"/>
      <c r="AK740" s="72"/>
      <c r="AL740" s="72"/>
      <c r="AM740" s="72"/>
      <c r="AN740" s="72"/>
    </row>
    <row r="741" spans="1:40" ht="12.75" customHeight="1" x14ac:dyDescent="0.25">
      <c r="A741" s="72"/>
      <c r="B741" s="72"/>
      <c r="C741" s="72"/>
      <c r="D741" s="74"/>
      <c r="E741" s="74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  <c r="AC741" s="72"/>
      <c r="AD741" s="72"/>
      <c r="AE741" s="72"/>
      <c r="AF741" s="72"/>
      <c r="AG741" s="72"/>
      <c r="AH741" s="72"/>
      <c r="AI741" s="72"/>
      <c r="AJ741" s="72"/>
      <c r="AK741" s="72"/>
      <c r="AL741" s="72"/>
      <c r="AM741" s="72"/>
      <c r="AN741" s="72"/>
    </row>
    <row r="742" spans="1:40" ht="12.75" customHeight="1" x14ac:dyDescent="0.25">
      <c r="A742" s="72"/>
      <c r="B742" s="72"/>
      <c r="C742" s="72"/>
      <c r="D742" s="74"/>
      <c r="E742" s="74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  <c r="AC742" s="72"/>
      <c r="AD742" s="72"/>
      <c r="AE742" s="72"/>
      <c r="AF742" s="72"/>
      <c r="AG742" s="72"/>
      <c r="AH742" s="72"/>
      <c r="AI742" s="72"/>
      <c r="AJ742" s="72"/>
      <c r="AK742" s="72"/>
      <c r="AL742" s="72"/>
      <c r="AM742" s="72"/>
      <c r="AN742" s="72"/>
    </row>
    <row r="743" spans="1:40" ht="12.75" customHeight="1" x14ac:dyDescent="0.25">
      <c r="A743" s="72"/>
      <c r="B743" s="72"/>
      <c r="C743" s="72"/>
      <c r="D743" s="74"/>
      <c r="E743" s="74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  <c r="AC743" s="72"/>
      <c r="AD743" s="72"/>
      <c r="AE743" s="72"/>
      <c r="AF743" s="72"/>
      <c r="AG743" s="72"/>
      <c r="AH743" s="72"/>
      <c r="AI743" s="72"/>
      <c r="AJ743" s="72"/>
      <c r="AK743" s="72"/>
      <c r="AL743" s="72"/>
      <c r="AM743" s="72"/>
      <c r="AN743" s="72"/>
    </row>
    <row r="744" spans="1:40" ht="12.75" customHeight="1" x14ac:dyDescent="0.25">
      <c r="A744" s="72"/>
      <c r="B744" s="72"/>
      <c r="C744" s="72"/>
      <c r="D744" s="74"/>
      <c r="E744" s="74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  <c r="AC744" s="72"/>
      <c r="AD744" s="72"/>
      <c r="AE744" s="72"/>
      <c r="AF744" s="72"/>
      <c r="AG744" s="72"/>
      <c r="AH744" s="72"/>
      <c r="AI744" s="72"/>
      <c r="AJ744" s="72"/>
      <c r="AK744" s="72"/>
      <c r="AL744" s="72"/>
      <c r="AM744" s="72"/>
      <c r="AN744" s="72"/>
    </row>
    <row r="745" spans="1:40" ht="12.75" customHeight="1" x14ac:dyDescent="0.25">
      <c r="A745" s="72"/>
      <c r="B745" s="72"/>
      <c r="C745" s="72"/>
      <c r="D745" s="74"/>
      <c r="E745" s="74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  <c r="AC745" s="72"/>
      <c r="AD745" s="72"/>
      <c r="AE745" s="72"/>
      <c r="AF745" s="72"/>
      <c r="AG745" s="72"/>
      <c r="AH745" s="72"/>
      <c r="AI745" s="72"/>
      <c r="AJ745" s="72"/>
      <c r="AK745" s="72"/>
      <c r="AL745" s="72"/>
      <c r="AM745" s="72"/>
      <c r="AN745" s="72"/>
    </row>
    <row r="746" spans="1:40" ht="12.75" customHeight="1" x14ac:dyDescent="0.25">
      <c r="A746" s="72"/>
      <c r="B746" s="72"/>
      <c r="C746" s="72"/>
      <c r="D746" s="74"/>
      <c r="E746" s="74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  <c r="AC746" s="72"/>
      <c r="AD746" s="72"/>
      <c r="AE746" s="72"/>
      <c r="AF746" s="72"/>
      <c r="AG746" s="72"/>
      <c r="AH746" s="72"/>
      <c r="AI746" s="72"/>
      <c r="AJ746" s="72"/>
      <c r="AK746" s="72"/>
      <c r="AL746" s="72"/>
      <c r="AM746" s="72"/>
      <c r="AN746" s="72"/>
    </row>
    <row r="747" spans="1:40" ht="12.75" customHeight="1" x14ac:dyDescent="0.25">
      <c r="A747" s="72"/>
      <c r="B747" s="72"/>
      <c r="C747" s="72"/>
      <c r="D747" s="74"/>
      <c r="E747" s="74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  <c r="AC747" s="72"/>
      <c r="AD747" s="72"/>
      <c r="AE747" s="72"/>
      <c r="AF747" s="72"/>
      <c r="AG747" s="72"/>
      <c r="AH747" s="72"/>
      <c r="AI747" s="72"/>
      <c r="AJ747" s="72"/>
      <c r="AK747" s="72"/>
      <c r="AL747" s="72"/>
      <c r="AM747" s="72"/>
      <c r="AN747" s="72"/>
    </row>
    <row r="748" spans="1:40" ht="12.75" customHeight="1" x14ac:dyDescent="0.25">
      <c r="A748" s="72"/>
      <c r="B748" s="72"/>
      <c r="C748" s="72"/>
      <c r="D748" s="74"/>
      <c r="E748" s="74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  <c r="AC748" s="72"/>
      <c r="AD748" s="72"/>
      <c r="AE748" s="72"/>
      <c r="AF748" s="72"/>
      <c r="AG748" s="72"/>
      <c r="AH748" s="72"/>
      <c r="AI748" s="72"/>
      <c r="AJ748" s="72"/>
      <c r="AK748" s="72"/>
      <c r="AL748" s="72"/>
      <c r="AM748" s="72"/>
      <c r="AN748" s="72"/>
    </row>
    <row r="749" spans="1:40" ht="12.75" customHeight="1" x14ac:dyDescent="0.25">
      <c r="A749" s="72"/>
      <c r="B749" s="72"/>
      <c r="C749" s="72"/>
      <c r="D749" s="74"/>
      <c r="E749" s="74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  <c r="AC749" s="72"/>
      <c r="AD749" s="72"/>
      <c r="AE749" s="72"/>
      <c r="AF749" s="72"/>
      <c r="AG749" s="72"/>
      <c r="AH749" s="72"/>
      <c r="AI749" s="72"/>
      <c r="AJ749" s="72"/>
      <c r="AK749" s="72"/>
      <c r="AL749" s="72"/>
      <c r="AM749" s="72"/>
      <c r="AN749" s="72"/>
    </row>
    <row r="750" spans="1:40" ht="12.75" customHeight="1" x14ac:dyDescent="0.25">
      <c r="A750" s="72"/>
      <c r="B750" s="72"/>
      <c r="C750" s="72"/>
      <c r="D750" s="74"/>
      <c r="E750" s="74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  <c r="AC750" s="72"/>
      <c r="AD750" s="72"/>
      <c r="AE750" s="72"/>
      <c r="AF750" s="72"/>
      <c r="AG750" s="72"/>
      <c r="AH750" s="72"/>
      <c r="AI750" s="72"/>
      <c r="AJ750" s="72"/>
      <c r="AK750" s="72"/>
      <c r="AL750" s="72"/>
      <c r="AM750" s="72"/>
      <c r="AN750" s="72"/>
    </row>
    <row r="751" spans="1:40" ht="12.75" customHeight="1" x14ac:dyDescent="0.25">
      <c r="A751" s="72"/>
      <c r="B751" s="72"/>
      <c r="C751" s="72"/>
      <c r="D751" s="74"/>
      <c r="E751" s="74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  <c r="AC751" s="72"/>
      <c r="AD751" s="72"/>
      <c r="AE751" s="72"/>
      <c r="AF751" s="72"/>
      <c r="AG751" s="72"/>
      <c r="AH751" s="72"/>
      <c r="AI751" s="72"/>
      <c r="AJ751" s="72"/>
      <c r="AK751" s="72"/>
      <c r="AL751" s="72"/>
      <c r="AM751" s="72"/>
      <c r="AN751" s="72"/>
    </row>
    <row r="752" spans="1:40" ht="12.75" customHeight="1" x14ac:dyDescent="0.25">
      <c r="A752" s="72"/>
      <c r="B752" s="72"/>
      <c r="C752" s="72"/>
      <c r="D752" s="74"/>
      <c r="E752" s="74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  <c r="AC752" s="72"/>
      <c r="AD752" s="72"/>
      <c r="AE752" s="72"/>
      <c r="AF752" s="72"/>
      <c r="AG752" s="72"/>
      <c r="AH752" s="72"/>
      <c r="AI752" s="72"/>
      <c r="AJ752" s="72"/>
      <c r="AK752" s="72"/>
      <c r="AL752" s="72"/>
      <c r="AM752" s="72"/>
      <c r="AN752" s="72"/>
    </row>
    <row r="753" spans="1:40" ht="12.75" customHeight="1" x14ac:dyDescent="0.25">
      <c r="A753" s="72"/>
      <c r="B753" s="72"/>
      <c r="C753" s="72"/>
      <c r="D753" s="74"/>
      <c r="E753" s="74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  <c r="AC753" s="72"/>
      <c r="AD753" s="72"/>
      <c r="AE753" s="72"/>
      <c r="AF753" s="72"/>
      <c r="AG753" s="72"/>
      <c r="AH753" s="72"/>
      <c r="AI753" s="72"/>
      <c r="AJ753" s="72"/>
      <c r="AK753" s="72"/>
      <c r="AL753" s="72"/>
      <c r="AM753" s="72"/>
      <c r="AN753" s="72"/>
    </row>
    <row r="754" spans="1:40" ht="12.75" customHeight="1" x14ac:dyDescent="0.25">
      <c r="A754" s="72"/>
      <c r="B754" s="72"/>
      <c r="C754" s="72"/>
      <c r="D754" s="74"/>
      <c r="E754" s="74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  <c r="AC754" s="72"/>
      <c r="AD754" s="72"/>
      <c r="AE754" s="72"/>
      <c r="AF754" s="72"/>
      <c r="AG754" s="72"/>
      <c r="AH754" s="72"/>
      <c r="AI754" s="72"/>
      <c r="AJ754" s="72"/>
      <c r="AK754" s="72"/>
      <c r="AL754" s="72"/>
      <c r="AM754" s="72"/>
      <c r="AN754" s="72"/>
    </row>
    <row r="755" spans="1:40" ht="12.75" customHeight="1" x14ac:dyDescent="0.25">
      <c r="A755" s="72"/>
      <c r="B755" s="72"/>
      <c r="C755" s="72"/>
      <c r="D755" s="74"/>
      <c r="E755" s="74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  <c r="AC755" s="72"/>
      <c r="AD755" s="72"/>
      <c r="AE755" s="72"/>
      <c r="AF755" s="72"/>
      <c r="AG755" s="72"/>
      <c r="AH755" s="72"/>
      <c r="AI755" s="72"/>
      <c r="AJ755" s="72"/>
      <c r="AK755" s="72"/>
      <c r="AL755" s="72"/>
      <c r="AM755" s="72"/>
      <c r="AN755" s="72"/>
    </row>
    <row r="756" spans="1:40" ht="12.75" customHeight="1" x14ac:dyDescent="0.25">
      <c r="A756" s="72"/>
      <c r="B756" s="72"/>
      <c r="C756" s="72"/>
      <c r="D756" s="74"/>
      <c r="E756" s="74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  <c r="AC756" s="72"/>
      <c r="AD756" s="72"/>
      <c r="AE756" s="72"/>
      <c r="AF756" s="72"/>
      <c r="AG756" s="72"/>
      <c r="AH756" s="72"/>
      <c r="AI756" s="72"/>
      <c r="AJ756" s="72"/>
      <c r="AK756" s="72"/>
      <c r="AL756" s="72"/>
      <c r="AM756" s="72"/>
      <c r="AN756" s="72"/>
    </row>
    <row r="757" spans="1:40" ht="12.75" customHeight="1" x14ac:dyDescent="0.25">
      <c r="A757" s="72"/>
      <c r="B757" s="72"/>
      <c r="C757" s="72"/>
      <c r="D757" s="74"/>
      <c r="E757" s="74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  <c r="AC757" s="72"/>
      <c r="AD757" s="72"/>
      <c r="AE757" s="72"/>
      <c r="AF757" s="72"/>
      <c r="AG757" s="72"/>
      <c r="AH757" s="72"/>
      <c r="AI757" s="72"/>
      <c r="AJ757" s="72"/>
      <c r="AK757" s="72"/>
      <c r="AL757" s="72"/>
      <c r="AM757" s="72"/>
      <c r="AN757" s="72"/>
    </row>
    <row r="758" spans="1:40" ht="12.75" customHeight="1" x14ac:dyDescent="0.25">
      <c r="A758" s="72"/>
      <c r="B758" s="72"/>
      <c r="C758" s="72"/>
      <c r="D758" s="74"/>
      <c r="E758" s="74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  <c r="AC758" s="72"/>
      <c r="AD758" s="72"/>
      <c r="AE758" s="72"/>
      <c r="AF758" s="72"/>
      <c r="AG758" s="72"/>
      <c r="AH758" s="72"/>
      <c r="AI758" s="72"/>
      <c r="AJ758" s="72"/>
      <c r="AK758" s="72"/>
      <c r="AL758" s="72"/>
      <c r="AM758" s="72"/>
      <c r="AN758" s="72"/>
    </row>
    <row r="759" spans="1:40" ht="12.75" customHeight="1" x14ac:dyDescent="0.25">
      <c r="A759" s="72"/>
      <c r="B759" s="72"/>
      <c r="C759" s="72"/>
      <c r="D759" s="74"/>
      <c r="E759" s="74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  <c r="AC759" s="72"/>
      <c r="AD759" s="72"/>
      <c r="AE759" s="72"/>
      <c r="AF759" s="72"/>
      <c r="AG759" s="72"/>
      <c r="AH759" s="72"/>
      <c r="AI759" s="72"/>
      <c r="AJ759" s="72"/>
      <c r="AK759" s="72"/>
      <c r="AL759" s="72"/>
      <c r="AM759" s="72"/>
      <c r="AN759" s="72"/>
    </row>
    <row r="760" spans="1:40" ht="12.75" customHeight="1" x14ac:dyDescent="0.25">
      <c r="A760" s="72"/>
      <c r="B760" s="72"/>
      <c r="C760" s="72"/>
      <c r="D760" s="74"/>
      <c r="E760" s="74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  <c r="AC760" s="72"/>
      <c r="AD760" s="72"/>
      <c r="AE760" s="72"/>
      <c r="AF760" s="72"/>
      <c r="AG760" s="72"/>
      <c r="AH760" s="72"/>
      <c r="AI760" s="72"/>
      <c r="AJ760" s="72"/>
      <c r="AK760" s="72"/>
      <c r="AL760" s="72"/>
      <c r="AM760" s="72"/>
      <c r="AN760" s="72"/>
    </row>
    <row r="761" spans="1:40" ht="12.75" customHeight="1" x14ac:dyDescent="0.25">
      <c r="A761" s="72"/>
      <c r="B761" s="72"/>
      <c r="C761" s="72"/>
      <c r="D761" s="74"/>
      <c r="E761" s="74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  <c r="AC761" s="72"/>
      <c r="AD761" s="72"/>
      <c r="AE761" s="72"/>
      <c r="AF761" s="72"/>
      <c r="AG761" s="72"/>
      <c r="AH761" s="72"/>
      <c r="AI761" s="72"/>
      <c r="AJ761" s="72"/>
      <c r="AK761" s="72"/>
      <c r="AL761" s="72"/>
      <c r="AM761" s="72"/>
      <c r="AN761" s="72"/>
    </row>
    <row r="762" spans="1:40" ht="12.75" customHeight="1" x14ac:dyDescent="0.25">
      <c r="A762" s="72"/>
      <c r="B762" s="72"/>
      <c r="C762" s="72"/>
      <c r="D762" s="74"/>
      <c r="E762" s="74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  <c r="AC762" s="72"/>
      <c r="AD762" s="72"/>
      <c r="AE762" s="72"/>
      <c r="AF762" s="72"/>
      <c r="AG762" s="72"/>
      <c r="AH762" s="72"/>
      <c r="AI762" s="72"/>
      <c r="AJ762" s="72"/>
      <c r="AK762" s="72"/>
      <c r="AL762" s="72"/>
      <c r="AM762" s="72"/>
      <c r="AN762" s="72"/>
    </row>
    <row r="763" spans="1:40" ht="12.75" customHeight="1" x14ac:dyDescent="0.25">
      <c r="A763" s="72"/>
      <c r="B763" s="72"/>
      <c r="C763" s="72"/>
      <c r="D763" s="74"/>
      <c r="E763" s="74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  <c r="AC763" s="72"/>
      <c r="AD763" s="72"/>
      <c r="AE763" s="72"/>
      <c r="AF763" s="72"/>
      <c r="AG763" s="72"/>
      <c r="AH763" s="72"/>
      <c r="AI763" s="72"/>
      <c r="AJ763" s="72"/>
      <c r="AK763" s="72"/>
      <c r="AL763" s="72"/>
      <c r="AM763" s="72"/>
      <c r="AN763" s="72"/>
    </row>
    <row r="764" spans="1:40" ht="12.75" customHeight="1" x14ac:dyDescent="0.25">
      <c r="A764" s="72"/>
      <c r="B764" s="72"/>
      <c r="C764" s="72"/>
      <c r="D764" s="74"/>
      <c r="E764" s="74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  <c r="AC764" s="72"/>
      <c r="AD764" s="72"/>
      <c r="AE764" s="72"/>
      <c r="AF764" s="72"/>
      <c r="AG764" s="72"/>
      <c r="AH764" s="72"/>
      <c r="AI764" s="72"/>
      <c r="AJ764" s="72"/>
      <c r="AK764" s="72"/>
      <c r="AL764" s="72"/>
      <c r="AM764" s="72"/>
      <c r="AN764" s="72"/>
    </row>
    <row r="765" spans="1:40" ht="12.75" customHeight="1" x14ac:dyDescent="0.25">
      <c r="A765" s="72"/>
      <c r="B765" s="72"/>
      <c r="C765" s="72"/>
      <c r="D765" s="74"/>
      <c r="E765" s="74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  <c r="AC765" s="72"/>
      <c r="AD765" s="72"/>
      <c r="AE765" s="72"/>
      <c r="AF765" s="72"/>
      <c r="AG765" s="72"/>
      <c r="AH765" s="72"/>
      <c r="AI765" s="72"/>
      <c r="AJ765" s="72"/>
      <c r="AK765" s="72"/>
      <c r="AL765" s="72"/>
      <c r="AM765" s="72"/>
      <c r="AN765" s="72"/>
    </row>
    <row r="766" spans="1:40" ht="12.75" customHeight="1" x14ac:dyDescent="0.25">
      <c r="A766" s="72"/>
      <c r="B766" s="72"/>
      <c r="C766" s="72"/>
      <c r="D766" s="74"/>
      <c r="E766" s="74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  <c r="AC766" s="72"/>
      <c r="AD766" s="72"/>
      <c r="AE766" s="72"/>
      <c r="AF766" s="72"/>
      <c r="AG766" s="72"/>
      <c r="AH766" s="72"/>
      <c r="AI766" s="72"/>
      <c r="AJ766" s="72"/>
      <c r="AK766" s="72"/>
      <c r="AL766" s="72"/>
      <c r="AM766" s="72"/>
      <c r="AN766" s="72"/>
    </row>
    <row r="767" spans="1:40" ht="12.75" customHeight="1" x14ac:dyDescent="0.25">
      <c r="A767" s="72"/>
      <c r="B767" s="72"/>
      <c r="C767" s="72"/>
      <c r="D767" s="74"/>
      <c r="E767" s="74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  <c r="AC767" s="72"/>
      <c r="AD767" s="72"/>
      <c r="AE767" s="72"/>
      <c r="AF767" s="72"/>
      <c r="AG767" s="72"/>
      <c r="AH767" s="72"/>
      <c r="AI767" s="72"/>
      <c r="AJ767" s="72"/>
      <c r="AK767" s="72"/>
      <c r="AL767" s="72"/>
      <c r="AM767" s="72"/>
      <c r="AN767" s="72"/>
    </row>
    <row r="768" spans="1:40" ht="12.75" customHeight="1" x14ac:dyDescent="0.25">
      <c r="A768" s="72"/>
      <c r="B768" s="72"/>
      <c r="C768" s="72"/>
      <c r="D768" s="74"/>
      <c r="E768" s="74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  <c r="AC768" s="72"/>
      <c r="AD768" s="72"/>
      <c r="AE768" s="72"/>
      <c r="AF768" s="72"/>
      <c r="AG768" s="72"/>
      <c r="AH768" s="72"/>
      <c r="AI768" s="72"/>
      <c r="AJ768" s="72"/>
      <c r="AK768" s="72"/>
      <c r="AL768" s="72"/>
      <c r="AM768" s="72"/>
      <c r="AN768" s="72"/>
    </row>
    <row r="769" spans="1:40" ht="12.75" customHeight="1" x14ac:dyDescent="0.25">
      <c r="A769" s="72"/>
      <c r="B769" s="72"/>
      <c r="C769" s="72"/>
      <c r="D769" s="74"/>
      <c r="E769" s="74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  <c r="AC769" s="72"/>
      <c r="AD769" s="72"/>
      <c r="AE769" s="72"/>
      <c r="AF769" s="72"/>
      <c r="AG769" s="72"/>
      <c r="AH769" s="72"/>
      <c r="AI769" s="72"/>
      <c r="AJ769" s="72"/>
      <c r="AK769" s="72"/>
      <c r="AL769" s="72"/>
      <c r="AM769" s="72"/>
      <c r="AN769" s="72"/>
    </row>
    <row r="770" spans="1:40" ht="12.75" customHeight="1" x14ac:dyDescent="0.25">
      <c r="A770" s="72"/>
      <c r="B770" s="72"/>
      <c r="C770" s="72"/>
      <c r="D770" s="74"/>
      <c r="E770" s="74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  <c r="AC770" s="72"/>
      <c r="AD770" s="72"/>
      <c r="AE770" s="72"/>
      <c r="AF770" s="72"/>
      <c r="AG770" s="72"/>
      <c r="AH770" s="72"/>
      <c r="AI770" s="72"/>
      <c r="AJ770" s="72"/>
      <c r="AK770" s="72"/>
      <c r="AL770" s="72"/>
      <c r="AM770" s="72"/>
      <c r="AN770" s="72"/>
    </row>
    <row r="771" spans="1:40" ht="12.75" customHeight="1" x14ac:dyDescent="0.25">
      <c r="A771" s="72"/>
      <c r="B771" s="72"/>
      <c r="C771" s="72"/>
      <c r="D771" s="74"/>
      <c r="E771" s="74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  <c r="AC771" s="72"/>
      <c r="AD771" s="72"/>
      <c r="AE771" s="72"/>
      <c r="AF771" s="72"/>
      <c r="AG771" s="72"/>
      <c r="AH771" s="72"/>
      <c r="AI771" s="72"/>
      <c r="AJ771" s="72"/>
      <c r="AK771" s="72"/>
      <c r="AL771" s="72"/>
      <c r="AM771" s="72"/>
      <c r="AN771" s="72"/>
    </row>
    <row r="772" spans="1:40" ht="12.75" customHeight="1" x14ac:dyDescent="0.25">
      <c r="A772" s="72"/>
      <c r="B772" s="72"/>
      <c r="C772" s="72"/>
      <c r="D772" s="74"/>
      <c r="E772" s="74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  <c r="AC772" s="72"/>
      <c r="AD772" s="72"/>
      <c r="AE772" s="72"/>
      <c r="AF772" s="72"/>
      <c r="AG772" s="72"/>
      <c r="AH772" s="72"/>
      <c r="AI772" s="72"/>
      <c r="AJ772" s="72"/>
      <c r="AK772" s="72"/>
      <c r="AL772" s="72"/>
      <c r="AM772" s="72"/>
      <c r="AN772" s="72"/>
    </row>
    <row r="773" spans="1:40" ht="12.75" customHeight="1" x14ac:dyDescent="0.25">
      <c r="A773" s="72"/>
      <c r="B773" s="72"/>
      <c r="C773" s="72"/>
      <c r="D773" s="74"/>
      <c r="E773" s="74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  <c r="AC773" s="72"/>
      <c r="AD773" s="72"/>
      <c r="AE773" s="72"/>
      <c r="AF773" s="72"/>
      <c r="AG773" s="72"/>
      <c r="AH773" s="72"/>
      <c r="AI773" s="72"/>
      <c r="AJ773" s="72"/>
      <c r="AK773" s="72"/>
      <c r="AL773" s="72"/>
      <c r="AM773" s="72"/>
      <c r="AN773" s="72"/>
    </row>
    <row r="774" spans="1:40" ht="12.75" customHeight="1" x14ac:dyDescent="0.25">
      <c r="A774" s="72"/>
      <c r="B774" s="72"/>
      <c r="C774" s="72"/>
      <c r="D774" s="74"/>
      <c r="E774" s="74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  <c r="AC774" s="72"/>
      <c r="AD774" s="72"/>
      <c r="AE774" s="72"/>
      <c r="AF774" s="72"/>
      <c r="AG774" s="72"/>
      <c r="AH774" s="72"/>
      <c r="AI774" s="72"/>
      <c r="AJ774" s="72"/>
      <c r="AK774" s="72"/>
      <c r="AL774" s="72"/>
      <c r="AM774" s="72"/>
      <c r="AN774" s="72"/>
    </row>
    <row r="775" spans="1:40" ht="12.75" customHeight="1" x14ac:dyDescent="0.25">
      <c r="A775" s="72"/>
      <c r="B775" s="72"/>
      <c r="C775" s="72"/>
      <c r="D775" s="74"/>
      <c r="E775" s="74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  <c r="AC775" s="72"/>
      <c r="AD775" s="72"/>
      <c r="AE775" s="72"/>
      <c r="AF775" s="72"/>
      <c r="AG775" s="72"/>
      <c r="AH775" s="72"/>
      <c r="AI775" s="72"/>
      <c r="AJ775" s="72"/>
      <c r="AK775" s="72"/>
      <c r="AL775" s="72"/>
      <c r="AM775" s="72"/>
      <c r="AN775" s="72"/>
    </row>
    <row r="776" spans="1:40" ht="12.75" customHeight="1" x14ac:dyDescent="0.25">
      <c r="A776" s="72"/>
      <c r="B776" s="72"/>
      <c r="C776" s="72"/>
      <c r="D776" s="74"/>
      <c r="E776" s="74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  <c r="AC776" s="72"/>
      <c r="AD776" s="72"/>
      <c r="AE776" s="72"/>
      <c r="AF776" s="72"/>
      <c r="AG776" s="72"/>
      <c r="AH776" s="72"/>
      <c r="AI776" s="72"/>
      <c r="AJ776" s="72"/>
      <c r="AK776" s="72"/>
      <c r="AL776" s="72"/>
      <c r="AM776" s="72"/>
      <c r="AN776" s="72"/>
    </row>
    <row r="777" spans="1:40" ht="12.75" customHeight="1" x14ac:dyDescent="0.25">
      <c r="A777" s="72"/>
      <c r="B777" s="72"/>
      <c r="C777" s="72"/>
      <c r="D777" s="74"/>
      <c r="E777" s="74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  <c r="AC777" s="72"/>
      <c r="AD777" s="72"/>
      <c r="AE777" s="72"/>
      <c r="AF777" s="72"/>
      <c r="AG777" s="72"/>
      <c r="AH777" s="72"/>
      <c r="AI777" s="72"/>
      <c r="AJ777" s="72"/>
      <c r="AK777" s="72"/>
      <c r="AL777" s="72"/>
      <c r="AM777" s="72"/>
      <c r="AN777" s="72"/>
    </row>
    <row r="778" spans="1:40" ht="12.75" customHeight="1" x14ac:dyDescent="0.25">
      <c r="A778" s="72"/>
      <c r="B778" s="72"/>
      <c r="C778" s="72"/>
      <c r="D778" s="74"/>
      <c r="E778" s="74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  <c r="AC778" s="72"/>
      <c r="AD778" s="72"/>
      <c r="AE778" s="72"/>
      <c r="AF778" s="72"/>
      <c r="AG778" s="72"/>
      <c r="AH778" s="72"/>
      <c r="AI778" s="72"/>
      <c r="AJ778" s="72"/>
      <c r="AK778" s="72"/>
      <c r="AL778" s="72"/>
      <c r="AM778" s="72"/>
      <c r="AN778" s="72"/>
    </row>
    <row r="779" spans="1:40" ht="12.75" customHeight="1" x14ac:dyDescent="0.25">
      <c r="A779" s="72"/>
      <c r="B779" s="72"/>
      <c r="C779" s="72"/>
      <c r="D779" s="74"/>
      <c r="E779" s="74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  <c r="AC779" s="72"/>
      <c r="AD779" s="72"/>
      <c r="AE779" s="72"/>
      <c r="AF779" s="72"/>
      <c r="AG779" s="72"/>
      <c r="AH779" s="72"/>
      <c r="AI779" s="72"/>
      <c r="AJ779" s="72"/>
      <c r="AK779" s="72"/>
      <c r="AL779" s="72"/>
      <c r="AM779" s="72"/>
      <c r="AN779" s="72"/>
    </row>
    <row r="780" spans="1:40" ht="12.75" customHeight="1" x14ac:dyDescent="0.25">
      <c r="A780" s="72"/>
      <c r="B780" s="72"/>
      <c r="C780" s="72"/>
      <c r="D780" s="74"/>
      <c r="E780" s="74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  <c r="AC780" s="72"/>
      <c r="AD780" s="72"/>
      <c r="AE780" s="72"/>
      <c r="AF780" s="72"/>
      <c r="AG780" s="72"/>
      <c r="AH780" s="72"/>
      <c r="AI780" s="72"/>
      <c r="AJ780" s="72"/>
      <c r="AK780" s="72"/>
      <c r="AL780" s="72"/>
      <c r="AM780" s="72"/>
      <c r="AN780" s="72"/>
    </row>
    <row r="781" spans="1:40" ht="12.75" customHeight="1" x14ac:dyDescent="0.25">
      <c r="A781" s="72"/>
      <c r="B781" s="72"/>
      <c r="C781" s="72"/>
      <c r="D781" s="74"/>
      <c r="E781" s="74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  <c r="AC781" s="72"/>
      <c r="AD781" s="72"/>
      <c r="AE781" s="72"/>
      <c r="AF781" s="72"/>
      <c r="AG781" s="72"/>
      <c r="AH781" s="72"/>
      <c r="AI781" s="72"/>
      <c r="AJ781" s="72"/>
      <c r="AK781" s="72"/>
      <c r="AL781" s="72"/>
      <c r="AM781" s="72"/>
      <c r="AN781" s="72"/>
    </row>
    <row r="782" spans="1:40" ht="12.75" customHeight="1" x14ac:dyDescent="0.25">
      <c r="A782" s="72"/>
      <c r="B782" s="72"/>
      <c r="C782" s="72"/>
      <c r="D782" s="74"/>
      <c r="E782" s="74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  <c r="AC782" s="72"/>
      <c r="AD782" s="72"/>
      <c r="AE782" s="72"/>
      <c r="AF782" s="72"/>
      <c r="AG782" s="72"/>
      <c r="AH782" s="72"/>
      <c r="AI782" s="72"/>
      <c r="AJ782" s="72"/>
      <c r="AK782" s="72"/>
      <c r="AL782" s="72"/>
      <c r="AM782" s="72"/>
      <c r="AN782" s="72"/>
    </row>
    <row r="783" spans="1:40" ht="12.75" customHeight="1" x14ac:dyDescent="0.25">
      <c r="A783" s="72"/>
      <c r="B783" s="72"/>
      <c r="C783" s="72"/>
      <c r="D783" s="74"/>
      <c r="E783" s="74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  <c r="AC783" s="72"/>
      <c r="AD783" s="72"/>
      <c r="AE783" s="72"/>
      <c r="AF783" s="72"/>
      <c r="AG783" s="72"/>
      <c r="AH783" s="72"/>
      <c r="AI783" s="72"/>
      <c r="AJ783" s="72"/>
      <c r="AK783" s="72"/>
      <c r="AL783" s="72"/>
      <c r="AM783" s="72"/>
      <c r="AN783" s="72"/>
    </row>
    <row r="784" spans="1:40" ht="12.75" customHeight="1" x14ac:dyDescent="0.25">
      <c r="A784" s="72"/>
      <c r="B784" s="72"/>
      <c r="C784" s="72"/>
      <c r="D784" s="74"/>
      <c r="E784" s="74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  <c r="AC784" s="72"/>
      <c r="AD784" s="72"/>
      <c r="AE784" s="72"/>
      <c r="AF784" s="72"/>
      <c r="AG784" s="72"/>
      <c r="AH784" s="72"/>
      <c r="AI784" s="72"/>
      <c r="AJ784" s="72"/>
      <c r="AK784" s="72"/>
      <c r="AL784" s="72"/>
      <c r="AM784" s="72"/>
      <c r="AN784" s="72"/>
    </row>
    <row r="785" spans="1:40" ht="12.75" customHeight="1" x14ac:dyDescent="0.25">
      <c r="A785" s="72"/>
      <c r="B785" s="72"/>
      <c r="C785" s="72"/>
      <c r="D785" s="74"/>
      <c r="E785" s="74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  <c r="AC785" s="72"/>
      <c r="AD785" s="72"/>
      <c r="AE785" s="72"/>
      <c r="AF785" s="72"/>
      <c r="AG785" s="72"/>
      <c r="AH785" s="72"/>
      <c r="AI785" s="72"/>
      <c r="AJ785" s="72"/>
      <c r="AK785" s="72"/>
      <c r="AL785" s="72"/>
      <c r="AM785" s="72"/>
      <c r="AN785" s="72"/>
    </row>
    <row r="786" spans="1:40" ht="12.75" customHeight="1" x14ac:dyDescent="0.25">
      <c r="A786" s="72"/>
      <c r="B786" s="72"/>
      <c r="C786" s="72"/>
      <c r="D786" s="74"/>
      <c r="E786" s="74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  <c r="AC786" s="72"/>
      <c r="AD786" s="72"/>
      <c r="AE786" s="72"/>
      <c r="AF786" s="72"/>
      <c r="AG786" s="72"/>
      <c r="AH786" s="72"/>
      <c r="AI786" s="72"/>
      <c r="AJ786" s="72"/>
      <c r="AK786" s="72"/>
      <c r="AL786" s="72"/>
      <c r="AM786" s="72"/>
      <c r="AN786" s="72"/>
    </row>
    <row r="787" spans="1:40" ht="12.75" customHeight="1" x14ac:dyDescent="0.25">
      <c r="A787" s="72"/>
      <c r="B787" s="72"/>
      <c r="C787" s="72"/>
      <c r="D787" s="74"/>
      <c r="E787" s="74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  <c r="AC787" s="72"/>
      <c r="AD787" s="72"/>
      <c r="AE787" s="72"/>
      <c r="AF787" s="72"/>
      <c r="AG787" s="72"/>
      <c r="AH787" s="72"/>
      <c r="AI787" s="72"/>
      <c r="AJ787" s="72"/>
      <c r="AK787" s="72"/>
      <c r="AL787" s="72"/>
      <c r="AM787" s="72"/>
      <c r="AN787" s="72"/>
    </row>
    <row r="788" spans="1:40" ht="12.75" customHeight="1" x14ac:dyDescent="0.25">
      <c r="A788" s="72"/>
      <c r="B788" s="72"/>
      <c r="C788" s="72"/>
      <c r="D788" s="74"/>
      <c r="E788" s="74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  <c r="AC788" s="72"/>
      <c r="AD788" s="72"/>
      <c r="AE788" s="72"/>
      <c r="AF788" s="72"/>
      <c r="AG788" s="72"/>
      <c r="AH788" s="72"/>
      <c r="AI788" s="72"/>
      <c r="AJ788" s="72"/>
      <c r="AK788" s="72"/>
      <c r="AL788" s="72"/>
      <c r="AM788" s="72"/>
      <c r="AN788" s="72"/>
    </row>
    <row r="789" spans="1:40" ht="12.75" customHeight="1" x14ac:dyDescent="0.25">
      <c r="A789" s="72"/>
      <c r="B789" s="72"/>
      <c r="C789" s="72"/>
      <c r="D789" s="74"/>
      <c r="E789" s="74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  <c r="AC789" s="72"/>
      <c r="AD789" s="72"/>
      <c r="AE789" s="72"/>
      <c r="AF789" s="72"/>
      <c r="AG789" s="72"/>
      <c r="AH789" s="72"/>
      <c r="AI789" s="72"/>
      <c r="AJ789" s="72"/>
      <c r="AK789" s="72"/>
      <c r="AL789" s="72"/>
      <c r="AM789" s="72"/>
      <c r="AN789" s="72"/>
    </row>
    <row r="790" spans="1:40" ht="12.75" customHeight="1" x14ac:dyDescent="0.25">
      <c r="A790" s="72"/>
      <c r="B790" s="72"/>
      <c r="C790" s="72"/>
      <c r="D790" s="74"/>
      <c r="E790" s="74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  <c r="AC790" s="72"/>
      <c r="AD790" s="72"/>
      <c r="AE790" s="72"/>
      <c r="AF790" s="72"/>
      <c r="AG790" s="72"/>
      <c r="AH790" s="72"/>
      <c r="AI790" s="72"/>
      <c r="AJ790" s="72"/>
      <c r="AK790" s="72"/>
      <c r="AL790" s="72"/>
      <c r="AM790" s="72"/>
      <c r="AN790" s="72"/>
    </row>
    <row r="791" spans="1:40" ht="12.75" customHeight="1" x14ac:dyDescent="0.25">
      <c r="A791" s="72"/>
      <c r="B791" s="72"/>
      <c r="C791" s="72"/>
      <c r="D791" s="74"/>
      <c r="E791" s="74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  <c r="AC791" s="72"/>
      <c r="AD791" s="72"/>
      <c r="AE791" s="72"/>
      <c r="AF791" s="72"/>
      <c r="AG791" s="72"/>
      <c r="AH791" s="72"/>
      <c r="AI791" s="72"/>
      <c r="AJ791" s="72"/>
      <c r="AK791" s="72"/>
      <c r="AL791" s="72"/>
      <c r="AM791" s="72"/>
      <c r="AN791" s="72"/>
    </row>
    <row r="792" spans="1:40" ht="12.75" customHeight="1" x14ac:dyDescent="0.25">
      <c r="A792" s="72"/>
      <c r="B792" s="72"/>
      <c r="C792" s="72"/>
      <c r="D792" s="74"/>
      <c r="E792" s="74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  <c r="AC792" s="72"/>
      <c r="AD792" s="72"/>
      <c r="AE792" s="72"/>
      <c r="AF792" s="72"/>
      <c r="AG792" s="72"/>
      <c r="AH792" s="72"/>
      <c r="AI792" s="72"/>
      <c r="AJ792" s="72"/>
      <c r="AK792" s="72"/>
      <c r="AL792" s="72"/>
      <c r="AM792" s="72"/>
      <c r="AN792" s="72"/>
    </row>
    <row r="793" spans="1:40" ht="12.75" customHeight="1" x14ac:dyDescent="0.25">
      <c r="A793" s="72"/>
      <c r="B793" s="72"/>
      <c r="C793" s="72"/>
      <c r="D793" s="74"/>
      <c r="E793" s="74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  <c r="AC793" s="72"/>
      <c r="AD793" s="72"/>
      <c r="AE793" s="72"/>
      <c r="AF793" s="72"/>
      <c r="AG793" s="72"/>
      <c r="AH793" s="72"/>
      <c r="AI793" s="72"/>
      <c r="AJ793" s="72"/>
      <c r="AK793" s="72"/>
      <c r="AL793" s="72"/>
      <c r="AM793" s="72"/>
      <c r="AN793" s="72"/>
    </row>
    <row r="794" spans="1:40" ht="12.75" customHeight="1" x14ac:dyDescent="0.25">
      <c r="A794" s="72"/>
      <c r="B794" s="72"/>
      <c r="C794" s="72"/>
      <c r="D794" s="74"/>
      <c r="E794" s="74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  <c r="AC794" s="72"/>
      <c r="AD794" s="72"/>
      <c r="AE794" s="72"/>
      <c r="AF794" s="72"/>
      <c r="AG794" s="72"/>
      <c r="AH794" s="72"/>
      <c r="AI794" s="72"/>
      <c r="AJ794" s="72"/>
      <c r="AK794" s="72"/>
      <c r="AL794" s="72"/>
      <c r="AM794" s="72"/>
      <c r="AN794" s="72"/>
    </row>
    <row r="795" spans="1:40" ht="12.75" customHeight="1" x14ac:dyDescent="0.25">
      <c r="A795" s="72"/>
      <c r="B795" s="72"/>
      <c r="C795" s="72"/>
      <c r="D795" s="74"/>
      <c r="E795" s="74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  <c r="AC795" s="72"/>
      <c r="AD795" s="72"/>
      <c r="AE795" s="72"/>
      <c r="AF795" s="72"/>
      <c r="AG795" s="72"/>
      <c r="AH795" s="72"/>
      <c r="AI795" s="72"/>
      <c r="AJ795" s="72"/>
      <c r="AK795" s="72"/>
      <c r="AL795" s="72"/>
      <c r="AM795" s="72"/>
      <c r="AN795" s="72"/>
    </row>
    <row r="796" spans="1:40" ht="12.75" customHeight="1" x14ac:dyDescent="0.25">
      <c r="A796" s="72"/>
      <c r="B796" s="72"/>
      <c r="C796" s="72"/>
      <c r="D796" s="74"/>
      <c r="E796" s="74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  <c r="AC796" s="72"/>
      <c r="AD796" s="72"/>
      <c r="AE796" s="72"/>
      <c r="AF796" s="72"/>
      <c r="AG796" s="72"/>
      <c r="AH796" s="72"/>
      <c r="AI796" s="72"/>
      <c r="AJ796" s="72"/>
      <c r="AK796" s="72"/>
      <c r="AL796" s="72"/>
      <c r="AM796" s="72"/>
      <c r="AN796" s="72"/>
    </row>
    <row r="797" spans="1:40" ht="12.75" customHeight="1" x14ac:dyDescent="0.25">
      <c r="A797" s="72"/>
      <c r="B797" s="72"/>
      <c r="C797" s="72"/>
      <c r="D797" s="74"/>
      <c r="E797" s="74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  <c r="AC797" s="72"/>
      <c r="AD797" s="72"/>
      <c r="AE797" s="72"/>
      <c r="AF797" s="72"/>
      <c r="AG797" s="72"/>
      <c r="AH797" s="72"/>
      <c r="AI797" s="72"/>
      <c r="AJ797" s="72"/>
      <c r="AK797" s="72"/>
      <c r="AL797" s="72"/>
      <c r="AM797" s="72"/>
      <c r="AN797" s="72"/>
    </row>
    <row r="798" spans="1:40" ht="12.75" customHeight="1" x14ac:dyDescent="0.25">
      <c r="A798" s="72"/>
      <c r="B798" s="72"/>
      <c r="C798" s="72"/>
      <c r="D798" s="74"/>
      <c r="E798" s="74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  <c r="AC798" s="72"/>
      <c r="AD798" s="72"/>
      <c r="AE798" s="72"/>
      <c r="AF798" s="72"/>
      <c r="AG798" s="72"/>
      <c r="AH798" s="72"/>
      <c r="AI798" s="72"/>
      <c r="AJ798" s="72"/>
      <c r="AK798" s="72"/>
      <c r="AL798" s="72"/>
      <c r="AM798" s="72"/>
      <c r="AN798" s="72"/>
    </row>
    <row r="799" spans="1:40" ht="12.75" customHeight="1" x14ac:dyDescent="0.25">
      <c r="A799" s="72"/>
      <c r="B799" s="72"/>
      <c r="C799" s="72"/>
      <c r="D799" s="74"/>
      <c r="E799" s="74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  <c r="AC799" s="72"/>
      <c r="AD799" s="72"/>
      <c r="AE799" s="72"/>
      <c r="AF799" s="72"/>
      <c r="AG799" s="72"/>
      <c r="AH799" s="72"/>
      <c r="AI799" s="72"/>
      <c r="AJ799" s="72"/>
      <c r="AK799" s="72"/>
      <c r="AL799" s="72"/>
      <c r="AM799" s="72"/>
      <c r="AN799" s="72"/>
    </row>
    <row r="800" spans="1:40" ht="12.75" customHeight="1" x14ac:dyDescent="0.25">
      <c r="A800" s="72"/>
      <c r="B800" s="72"/>
      <c r="C800" s="72"/>
      <c r="D800" s="74"/>
      <c r="E800" s="74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  <c r="AC800" s="72"/>
      <c r="AD800" s="72"/>
      <c r="AE800" s="72"/>
      <c r="AF800" s="72"/>
      <c r="AG800" s="72"/>
      <c r="AH800" s="72"/>
      <c r="AI800" s="72"/>
      <c r="AJ800" s="72"/>
      <c r="AK800" s="72"/>
      <c r="AL800" s="72"/>
      <c r="AM800" s="72"/>
      <c r="AN800" s="72"/>
    </row>
    <row r="801" spans="1:40" ht="12.75" customHeight="1" x14ac:dyDescent="0.25">
      <c r="A801" s="72"/>
      <c r="B801" s="72"/>
      <c r="C801" s="72"/>
      <c r="D801" s="74"/>
      <c r="E801" s="74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  <c r="AC801" s="72"/>
      <c r="AD801" s="72"/>
      <c r="AE801" s="72"/>
      <c r="AF801" s="72"/>
      <c r="AG801" s="72"/>
      <c r="AH801" s="72"/>
      <c r="AI801" s="72"/>
      <c r="AJ801" s="72"/>
      <c r="AK801" s="72"/>
      <c r="AL801" s="72"/>
      <c r="AM801" s="72"/>
      <c r="AN801" s="72"/>
    </row>
    <row r="802" spans="1:40" ht="12.75" customHeight="1" x14ac:dyDescent="0.25">
      <c r="A802" s="72"/>
      <c r="B802" s="72"/>
      <c r="C802" s="72"/>
      <c r="D802" s="74"/>
      <c r="E802" s="74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  <c r="AC802" s="72"/>
      <c r="AD802" s="72"/>
      <c r="AE802" s="72"/>
      <c r="AF802" s="72"/>
      <c r="AG802" s="72"/>
      <c r="AH802" s="72"/>
      <c r="AI802" s="72"/>
      <c r="AJ802" s="72"/>
      <c r="AK802" s="72"/>
      <c r="AL802" s="72"/>
      <c r="AM802" s="72"/>
      <c r="AN802" s="72"/>
    </row>
    <row r="803" spans="1:40" ht="12.75" customHeight="1" x14ac:dyDescent="0.25">
      <c r="A803" s="72"/>
      <c r="B803" s="72"/>
      <c r="C803" s="72"/>
      <c r="D803" s="74"/>
      <c r="E803" s="74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  <c r="AC803" s="72"/>
      <c r="AD803" s="72"/>
      <c r="AE803" s="72"/>
      <c r="AF803" s="72"/>
      <c r="AG803" s="72"/>
      <c r="AH803" s="72"/>
      <c r="AI803" s="72"/>
      <c r="AJ803" s="72"/>
      <c r="AK803" s="72"/>
      <c r="AL803" s="72"/>
      <c r="AM803" s="72"/>
      <c r="AN803" s="72"/>
    </row>
    <row r="804" spans="1:40" ht="12.75" customHeight="1" x14ac:dyDescent="0.25">
      <c r="A804" s="72"/>
      <c r="B804" s="72"/>
      <c r="C804" s="72"/>
      <c r="D804" s="74"/>
      <c r="E804" s="74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  <c r="AC804" s="72"/>
      <c r="AD804" s="72"/>
      <c r="AE804" s="72"/>
      <c r="AF804" s="72"/>
      <c r="AG804" s="72"/>
      <c r="AH804" s="72"/>
      <c r="AI804" s="72"/>
      <c r="AJ804" s="72"/>
      <c r="AK804" s="72"/>
      <c r="AL804" s="72"/>
      <c r="AM804" s="72"/>
      <c r="AN804" s="72"/>
    </row>
    <row r="805" spans="1:40" ht="12.75" customHeight="1" x14ac:dyDescent="0.25">
      <c r="A805" s="72"/>
      <c r="B805" s="72"/>
      <c r="C805" s="72"/>
      <c r="D805" s="74"/>
      <c r="E805" s="74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  <c r="AC805" s="72"/>
      <c r="AD805" s="72"/>
      <c r="AE805" s="72"/>
      <c r="AF805" s="72"/>
      <c r="AG805" s="72"/>
      <c r="AH805" s="72"/>
      <c r="AI805" s="72"/>
      <c r="AJ805" s="72"/>
      <c r="AK805" s="72"/>
      <c r="AL805" s="72"/>
      <c r="AM805" s="72"/>
      <c r="AN805" s="72"/>
    </row>
    <row r="806" spans="1:40" ht="12.75" customHeight="1" x14ac:dyDescent="0.25">
      <c r="A806" s="72"/>
      <c r="B806" s="72"/>
      <c r="C806" s="72"/>
      <c r="D806" s="74"/>
      <c r="E806" s="74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  <c r="AC806" s="72"/>
      <c r="AD806" s="72"/>
      <c r="AE806" s="72"/>
      <c r="AF806" s="72"/>
      <c r="AG806" s="72"/>
      <c r="AH806" s="72"/>
      <c r="AI806" s="72"/>
      <c r="AJ806" s="72"/>
      <c r="AK806" s="72"/>
      <c r="AL806" s="72"/>
      <c r="AM806" s="72"/>
      <c r="AN806" s="72"/>
    </row>
    <row r="807" spans="1:40" ht="12.75" customHeight="1" x14ac:dyDescent="0.25">
      <c r="A807" s="72"/>
      <c r="B807" s="72"/>
      <c r="C807" s="72"/>
      <c r="D807" s="74"/>
      <c r="E807" s="74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  <c r="AC807" s="72"/>
      <c r="AD807" s="72"/>
      <c r="AE807" s="72"/>
      <c r="AF807" s="72"/>
      <c r="AG807" s="72"/>
      <c r="AH807" s="72"/>
      <c r="AI807" s="72"/>
      <c r="AJ807" s="72"/>
      <c r="AK807" s="72"/>
      <c r="AL807" s="72"/>
      <c r="AM807" s="72"/>
      <c r="AN807" s="72"/>
    </row>
    <row r="808" spans="1:40" ht="12.75" customHeight="1" x14ac:dyDescent="0.25">
      <c r="A808" s="72"/>
      <c r="B808" s="72"/>
      <c r="C808" s="72"/>
      <c r="D808" s="74"/>
      <c r="E808" s="74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  <c r="AC808" s="72"/>
      <c r="AD808" s="72"/>
      <c r="AE808" s="72"/>
      <c r="AF808" s="72"/>
      <c r="AG808" s="72"/>
      <c r="AH808" s="72"/>
      <c r="AI808" s="72"/>
      <c r="AJ808" s="72"/>
      <c r="AK808" s="72"/>
      <c r="AL808" s="72"/>
      <c r="AM808" s="72"/>
      <c r="AN808" s="72"/>
    </row>
    <row r="809" spans="1:40" ht="12.75" customHeight="1" x14ac:dyDescent="0.25">
      <c r="A809" s="72"/>
      <c r="B809" s="72"/>
      <c r="C809" s="72"/>
      <c r="D809" s="74"/>
      <c r="E809" s="74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  <c r="AC809" s="72"/>
      <c r="AD809" s="72"/>
      <c r="AE809" s="72"/>
      <c r="AF809" s="72"/>
      <c r="AG809" s="72"/>
      <c r="AH809" s="72"/>
      <c r="AI809" s="72"/>
      <c r="AJ809" s="72"/>
      <c r="AK809" s="72"/>
      <c r="AL809" s="72"/>
      <c r="AM809" s="72"/>
      <c r="AN809" s="72"/>
    </row>
    <row r="810" spans="1:40" ht="12.75" customHeight="1" x14ac:dyDescent="0.25">
      <c r="A810" s="72"/>
      <c r="B810" s="72"/>
      <c r="C810" s="72"/>
      <c r="D810" s="74"/>
      <c r="E810" s="74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  <c r="AC810" s="72"/>
      <c r="AD810" s="72"/>
      <c r="AE810" s="72"/>
      <c r="AF810" s="72"/>
      <c r="AG810" s="72"/>
      <c r="AH810" s="72"/>
      <c r="AI810" s="72"/>
      <c r="AJ810" s="72"/>
      <c r="AK810" s="72"/>
      <c r="AL810" s="72"/>
      <c r="AM810" s="72"/>
      <c r="AN810" s="72"/>
    </row>
    <row r="811" spans="1:40" ht="12.75" customHeight="1" x14ac:dyDescent="0.25">
      <c r="A811" s="72"/>
      <c r="B811" s="72"/>
      <c r="C811" s="72"/>
      <c r="D811" s="74"/>
      <c r="E811" s="74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  <c r="AC811" s="72"/>
      <c r="AD811" s="72"/>
      <c r="AE811" s="72"/>
      <c r="AF811" s="72"/>
      <c r="AG811" s="72"/>
      <c r="AH811" s="72"/>
      <c r="AI811" s="72"/>
      <c r="AJ811" s="72"/>
      <c r="AK811" s="72"/>
      <c r="AL811" s="72"/>
      <c r="AM811" s="72"/>
      <c r="AN811" s="72"/>
    </row>
    <row r="812" spans="1:40" ht="12.75" customHeight="1" x14ac:dyDescent="0.25">
      <c r="A812" s="72"/>
      <c r="B812" s="72"/>
      <c r="C812" s="72"/>
      <c r="D812" s="74"/>
      <c r="E812" s="74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  <c r="AC812" s="72"/>
      <c r="AD812" s="72"/>
      <c r="AE812" s="72"/>
      <c r="AF812" s="72"/>
      <c r="AG812" s="72"/>
      <c r="AH812" s="72"/>
      <c r="AI812" s="72"/>
      <c r="AJ812" s="72"/>
      <c r="AK812" s="72"/>
      <c r="AL812" s="72"/>
      <c r="AM812" s="72"/>
      <c r="AN812" s="72"/>
    </row>
    <row r="813" spans="1:40" ht="12.75" customHeight="1" x14ac:dyDescent="0.25">
      <c r="A813" s="72"/>
      <c r="B813" s="72"/>
      <c r="C813" s="72"/>
      <c r="D813" s="74"/>
      <c r="E813" s="74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  <c r="AC813" s="72"/>
      <c r="AD813" s="72"/>
      <c r="AE813" s="72"/>
      <c r="AF813" s="72"/>
      <c r="AG813" s="72"/>
      <c r="AH813" s="72"/>
      <c r="AI813" s="72"/>
      <c r="AJ813" s="72"/>
      <c r="AK813" s="72"/>
      <c r="AL813" s="72"/>
      <c r="AM813" s="72"/>
      <c r="AN813" s="72"/>
    </row>
    <row r="814" spans="1:40" ht="12.75" customHeight="1" x14ac:dyDescent="0.25">
      <c r="A814" s="72"/>
      <c r="B814" s="72"/>
      <c r="C814" s="72"/>
      <c r="D814" s="74"/>
      <c r="E814" s="74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  <c r="AC814" s="72"/>
      <c r="AD814" s="72"/>
      <c r="AE814" s="72"/>
      <c r="AF814" s="72"/>
      <c r="AG814" s="72"/>
      <c r="AH814" s="72"/>
      <c r="AI814" s="72"/>
      <c r="AJ814" s="72"/>
      <c r="AK814" s="72"/>
      <c r="AL814" s="72"/>
      <c r="AM814" s="72"/>
      <c r="AN814" s="72"/>
    </row>
    <row r="815" spans="1:40" ht="12.75" customHeight="1" x14ac:dyDescent="0.25">
      <c r="A815" s="72"/>
      <c r="B815" s="72"/>
      <c r="C815" s="72"/>
      <c r="D815" s="74"/>
      <c r="E815" s="74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  <c r="AC815" s="72"/>
      <c r="AD815" s="72"/>
      <c r="AE815" s="72"/>
      <c r="AF815" s="72"/>
      <c r="AG815" s="72"/>
      <c r="AH815" s="72"/>
      <c r="AI815" s="72"/>
      <c r="AJ815" s="72"/>
      <c r="AK815" s="72"/>
      <c r="AL815" s="72"/>
      <c r="AM815" s="72"/>
      <c r="AN815" s="72"/>
    </row>
    <row r="816" spans="1:40" ht="12.75" customHeight="1" x14ac:dyDescent="0.25">
      <c r="A816" s="72"/>
      <c r="B816" s="72"/>
      <c r="C816" s="72"/>
      <c r="D816" s="74"/>
      <c r="E816" s="74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  <c r="AC816" s="72"/>
      <c r="AD816" s="72"/>
      <c r="AE816" s="72"/>
      <c r="AF816" s="72"/>
      <c r="AG816" s="72"/>
      <c r="AH816" s="72"/>
      <c r="AI816" s="72"/>
      <c r="AJ816" s="72"/>
      <c r="AK816" s="72"/>
      <c r="AL816" s="72"/>
      <c r="AM816" s="72"/>
      <c r="AN816" s="72"/>
    </row>
    <row r="817" spans="1:40" ht="12.75" customHeight="1" x14ac:dyDescent="0.25">
      <c r="A817" s="72"/>
      <c r="B817" s="72"/>
      <c r="C817" s="72"/>
      <c r="D817" s="74"/>
      <c r="E817" s="74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  <c r="AC817" s="72"/>
      <c r="AD817" s="72"/>
      <c r="AE817" s="72"/>
      <c r="AF817" s="72"/>
      <c r="AG817" s="72"/>
      <c r="AH817" s="72"/>
      <c r="AI817" s="72"/>
      <c r="AJ817" s="72"/>
      <c r="AK817" s="72"/>
      <c r="AL817" s="72"/>
      <c r="AM817" s="72"/>
      <c r="AN817" s="72"/>
    </row>
    <row r="818" spans="1:40" ht="12.75" customHeight="1" x14ac:dyDescent="0.25">
      <c r="A818" s="72"/>
      <c r="B818" s="72"/>
      <c r="C818" s="72"/>
      <c r="D818" s="74"/>
      <c r="E818" s="74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  <c r="AC818" s="72"/>
      <c r="AD818" s="72"/>
      <c r="AE818" s="72"/>
      <c r="AF818" s="72"/>
      <c r="AG818" s="72"/>
      <c r="AH818" s="72"/>
      <c r="AI818" s="72"/>
      <c r="AJ818" s="72"/>
      <c r="AK818" s="72"/>
      <c r="AL818" s="72"/>
      <c r="AM818" s="72"/>
      <c r="AN818" s="72"/>
    </row>
    <row r="819" spans="1:40" ht="12.75" customHeight="1" x14ac:dyDescent="0.25">
      <c r="A819" s="72"/>
      <c r="B819" s="72"/>
      <c r="C819" s="72"/>
      <c r="D819" s="74"/>
      <c r="E819" s="74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  <c r="AC819" s="72"/>
      <c r="AD819" s="72"/>
      <c r="AE819" s="72"/>
      <c r="AF819" s="72"/>
      <c r="AG819" s="72"/>
      <c r="AH819" s="72"/>
      <c r="AI819" s="72"/>
      <c r="AJ819" s="72"/>
      <c r="AK819" s="72"/>
      <c r="AL819" s="72"/>
      <c r="AM819" s="72"/>
      <c r="AN819" s="72"/>
    </row>
    <row r="820" spans="1:40" ht="12.75" customHeight="1" x14ac:dyDescent="0.25">
      <c r="A820" s="72"/>
      <c r="B820" s="72"/>
      <c r="C820" s="72"/>
      <c r="D820" s="74"/>
      <c r="E820" s="74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  <c r="AC820" s="72"/>
      <c r="AD820" s="72"/>
      <c r="AE820" s="72"/>
      <c r="AF820" s="72"/>
      <c r="AG820" s="72"/>
      <c r="AH820" s="72"/>
      <c r="AI820" s="72"/>
      <c r="AJ820" s="72"/>
      <c r="AK820" s="72"/>
      <c r="AL820" s="72"/>
      <c r="AM820" s="72"/>
      <c r="AN820" s="72"/>
    </row>
    <row r="821" spans="1:40" ht="12.75" customHeight="1" x14ac:dyDescent="0.25">
      <c r="A821" s="72"/>
      <c r="B821" s="72"/>
      <c r="C821" s="72"/>
      <c r="D821" s="74"/>
      <c r="E821" s="74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  <c r="AC821" s="72"/>
      <c r="AD821" s="72"/>
      <c r="AE821" s="72"/>
      <c r="AF821" s="72"/>
      <c r="AG821" s="72"/>
      <c r="AH821" s="72"/>
      <c r="AI821" s="72"/>
      <c r="AJ821" s="72"/>
      <c r="AK821" s="72"/>
      <c r="AL821" s="72"/>
      <c r="AM821" s="72"/>
      <c r="AN821" s="72"/>
    </row>
    <row r="822" spans="1:40" ht="12.75" customHeight="1" x14ac:dyDescent="0.25">
      <c r="A822" s="72"/>
      <c r="B822" s="72"/>
      <c r="C822" s="72"/>
      <c r="D822" s="74"/>
      <c r="E822" s="74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  <c r="AC822" s="72"/>
      <c r="AD822" s="72"/>
      <c r="AE822" s="72"/>
      <c r="AF822" s="72"/>
      <c r="AG822" s="72"/>
      <c r="AH822" s="72"/>
      <c r="AI822" s="72"/>
      <c r="AJ822" s="72"/>
      <c r="AK822" s="72"/>
      <c r="AL822" s="72"/>
      <c r="AM822" s="72"/>
      <c r="AN822" s="72"/>
    </row>
    <row r="823" spans="1:40" ht="12.75" customHeight="1" x14ac:dyDescent="0.25">
      <c r="A823" s="72"/>
      <c r="B823" s="72"/>
      <c r="C823" s="72"/>
      <c r="D823" s="74"/>
      <c r="E823" s="74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  <c r="AC823" s="72"/>
      <c r="AD823" s="72"/>
      <c r="AE823" s="72"/>
      <c r="AF823" s="72"/>
      <c r="AG823" s="72"/>
      <c r="AH823" s="72"/>
      <c r="AI823" s="72"/>
      <c r="AJ823" s="72"/>
      <c r="AK823" s="72"/>
      <c r="AL823" s="72"/>
      <c r="AM823" s="72"/>
      <c r="AN823" s="72"/>
    </row>
    <row r="824" spans="1:40" ht="12.75" customHeight="1" x14ac:dyDescent="0.25">
      <c r="A824" s="72"/>
      <c r="B824" s="72"/>
      <c r="C824" s="72"/>
      <c r="D824" s="74"/>
      <c r="E824" s="74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  <c r="AC824" s="72"/>
      <c r="AD824" s="72"/>
      <c r="AE824" s="72"/>
      <c r="AF824" s="72"/>
      <c r="AG824" s="72"/>
      <c r="AH824" s="72"/>
      <c r="AI824" s="72"/>
      <c r="AJ824" s="72"/>
      <c r="AK824" s="72"/>
      <c r="AL824" s="72"/>
      <c r="AM824" s="72"/>
      <c r="AN824" s="72"/>
    </row>
    <row r="825" spans="1:40" ht="12.75" customHeight="1" x14ac:dyDescent="0.25">
      <c r="A825" s="72"/>
      <c r="B825" s="72"/>
      <c r="C825" s="72"/>
      <c r="D825" s="74"/>
      <c r="E825" s="74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  <c r="AC825" s="72"/>
      <c r="AD825" s="72"/>
      <c r="AE825" s="72"/>
      <c r="AF825" s="72"/>
      <c r="AG825" s="72"/>
      <c r="AH825" s="72"/>
      <c r="AI825" s="72"/>
      <c r="AJ825" s="72"/>
      <c r="AK825" s="72"/>
      <c r="AL825" s="72"/>
      <c r="AM825" s="72"/>
      <c r="AN825" s="72"/>
    </row>
    <row r="826" spans="1:40" ht="12.75" customHeight="1" x14ac:dyDescent="0.25">
      <c r="A826" s="72"/>
      <c r="B826" s="72"/>
      <c r="C826" s="72"/>
      <c r="D826" s="74"/>
      <c r="E826" s="74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  <c r="AC826" s="72"/>
      <c r="AD826" s="72"/>
      <c r="AE826" s="72"/>
      <c r="AF826" s="72"/>
      <c r="AG826" s="72"/>
      <c r="AH826" s="72"/>
      <c r="AI826" s="72"/>
      <c r="AJ826" s="72"/>
      <c r="AK826" s="72"/>
      <c r="AL826" s="72"/>
      <c r="AM826" s="72"/>
      <c r="AN826" s="72"/>
    </row>
    <row r="827" spans="1:40" ht="12.75" customHeight="1" x14ac:dyDescent="0.25">
      <c r="A827" s="72"/>
      <c r="B827" s="72"/>
      <c r="C827" s="72"/>
      <c r="D827" s="74"/>
      <c r="E827" s="74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  <c r="AC827" s="72"/>
      <c r="AD827" s="72"/>
      <c r="AE827" s="72"/>
      <c r="AF827" s="72"/>
      <c r="AG827" s="72"/>
      <c r="AH827" s="72"/>
      <c r="AI827" s="72"/>
      <c r="AJ827" s="72"/>
      <c r="AK827" s="72"/>
      <c r="AL827" s="72"/>
      <c r="AM827" s="72"/>
      <c r="AN827" s="72"/>
    </row>
    <row r="828" spans="1:40" ht="12.75" customHeight="1" x14ac:dyDescent="0.25">
      <c r="A828" s="72"/>
      <c r="B828" s="72"/>
      <c r="C828" s="72"/>
      <c r="D828" s="74"/>
      <c r="E828" s="74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  <c r="AC828" s="72"/>
      <c r="AD828" s="72"/>
      <c r="AE828" s="72"/>
      <c r="AF828" s="72"/>
      <c r="AG828" s="72"/>
      <c r="AH828" s="72"/>
      <c r="AI828" s="72"/>
      <c r="AJ828" s="72"/>
      <c r="AK828" s="72"/>
      <c r="AL828" s="72"/>
      <c r="AM828" s="72"/>
      <c r="AN828" s="72"/>
    </row>
    <row r="829" spans="1:40" ht="12.75" customHeight="1" x14ac:dyDescent="0.25">
      <c r="A829" s="72"/>
      <c r="B829" s="72"/>
      <c r="C829" s="72"/>
      <c r="D829" s="74"/>
      <c r="E829" s="74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  <c r="AC829" s="72"/>
      <c r="AD829" s="72"/>
      <c r="AE829" s="72"/>
      <c r="AF829" s="72"/>
      <c r="AG829" s="72"/>
      <c r="AH829" s="72"/>
      <c r="AI829" s="72"/>
      <c r="AJ829" s="72"/>
      <c r="AK829" s="72"/>
      <c r="AL829" s="72"/>
      <c r="AM829" s="72"/>
      <c r="AN829" s="72"/>
    </row>
    <row r="830" spans="1:40" ht="12.75" customHeight="1" x14ac:dyDescent="0.25">
      <c r="A830" s="72"/>
      <c r="B830" s="72"/>
      <c r="C830" s="72"/>
      <c r="D830" s="74"/>
      <c r="E830" s="74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  <c r="AC830" s="72"/>
      <c r="AD830" s="72"/>
      <c r="AE830" s="72"/>
      <c r="AF830" s="72"/>
      <c r="AG830" s="72"/>
      <c r="AH830" s="72"/>
      <c r="AI830" s="72"/>
      <c r="AJ830" s="72"/>
      <c r="AK830" s="72"/>
      <c r="AL830" s="72"/>
      <c r="AM830" s="72"/>
      <c r="AN830" s="72"/>
    </row>
    <row r="831" spans="1:40" ht="12.75" customHeight="1" x14ac:dyDescent="0.25">
      <c r="A831" s="72"/>
      <c r="B831" s="72"/>
      <c r="C831" s="72"/>
      <c r="D831" s="74"/>
      <c r="E831" s="74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  <c r="AC831" s="72"/>
      <c r="AD831" s="72"/>
      <c r="AE831" s="72"/>
      <c r="AF831" s="72"/>
      <c r="AG831" s="72"/>
      <c r="AH831" s="72"/>
      <c r="AI831" s="72"/>
      <c r="AJ831" s="72"/>
      <c r="AK831" s="72"/>
      <c r="AL831" s="72"/>
      <c r="AM831" s="72"/>
      <c r="AN831" s="72"/>
    </row>
    <row r="832" spans="1:40" ht="12.75" customHeight="1" x14ac:dyDescent="0.25">
      <c r="A832" s="72"/>
      <c r="B832" s="72"/>
      <c r="C832" s="72"/>
      <c r="D832" s="74"/>
      <c r="E832" s="74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  <c r="AC832" s="72"/>
      <c r="AD832" s="72"/>
      <c r="AE832" s="72"/>
      <c r="AF832" s="72"/>
      <c r="AG832" s="72"/>
      <c r="AH832" s="72"/>
      <c r="AI832" s="72"/>
      <c r="AJ832" s="72"/>
      <c r="AK832" s="72"/>
      <c r="AL832" s="72"/>
      <c r="AM832" s="72"/>
      <c r="AN832" s="72"/>
    </row>
    <row r="833" spans="1:40" ht="12.75" customHeight="1" x14ac:dyDescent="0.25">
      <c r="A833" s="72"/>
      <c r="B833" s="72"/>
      <c r="C833" s="72"/>
      <c r="D833" s="74"/>
      <c r="E833" s="74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  <c r="AC833" s="72"/>
      <c r="AD833" s="72"/>
      <c r="AE833" s="72"/>
      <c r="AF833" s="72"/>
      <c r="AG833" s="72"/>
      <c r="AH833" s="72"/>
      <c r="AI833" s="72"/>
      <c r="AJ833" s="72"/>
      <c r="AK833" s="72"/>
      <c r="AL833" s="72"/>
      <c r="AM833" s="72"/>
      <c r="AN833" s="72"/>
    </row>
    <row r="834" spans="1:40" ht="12.75" customHeight="1" x14ac:dyDescent="0.25">
      <c r="A834" s="72"/>
      <c r="B834" s="72"/>
      <c r="C834" s="72"/>
      <c r="D834" s="74"/>
      <c r="E834" s="74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  <c r="AC834" s="72"/>
      <c r="AD834" s="72"/>
      <c r="AE834" s="72"/>
      <c r="AF834" s="72"/>
      <c r="AG834" s="72"/>
      <c r="AH834" s="72"/>
      <c r="AI834" s="72"/>
      <c r="AJ834" s="72"/>
      <c r="AK834" s="72"/>
      <c r="AL834" s="72"/>
      <c r="AM834" s="72"/>
      <c r="AN834" s="72"/>
    </row>
    <row r="835" spans="1:40" ht="12.75" customHeight="1" x14ac:dyDescent="0.25">
      <c r="A835" s="72"/>
      <c r="B835" s="72"/>
      <c r="C835" s="72"/>
      <c r="D835" s="74"/>
      <c r="E835" s="74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  <c r="AC835" s="72"/>
      <c r="AD835" s="72"/>
      <c r="AE835" s="72"/>
      <c r="AF835" s="72"/>
      <c r="AG835" s="72"/>
      <c r="AH835" s="72"/>
      <c r="AI835" s="72"/>
      <c r="AJ835" s="72"/>
      <c r="AK835" s="72"/>
      <c r="AL835" s="72"/>
      <c r="AM835" s="72"/>
      <c r="AN835" s="72"/>
    </row>
    <row r="836" spans="1:40" ht="12.75" customHeight="1" x14ac:dyDescent="0.25">
      <c r="A836" s="72"/>
      <c r="B836" s="72"/>
      <c r="C836" s="72"/>
      <c r="D836" s="74"/>
      <c r="E836" s="74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  <c r="AC836" s="72"/>
      <c r="AD836" s="72"/>
      <c r="AE836" s="72"/>
      <c r="AF836" s="72"/>
      <c r="AG836" s="72"/>
      <c r="AH836" s="72"/>
      <c r="AI836" s="72"/>
      <c r="AJ836" s="72"/>
      <c r="AK836" s="72"/>
      <c r="AL836" s="72"/>
      <c r="AM836" s="72"/>
      <c r="AN836" s="72"/>
    </row>
    <row r="837" spans="1:40" ht="12.75" customHeight="1" x14ac:dyDescent="0.25">
      <c r="A837" s="72"/>
      <c r="B837" s="72"/>
      <c r="C837" s="72"/>
      <c r="D837" s="74"/>
      <c r="E837" s="74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  <c r="AC837" s="72"/>
      <c r="AD837" s="72"/>
      <c r="AE837" s="72"/>
      <c r="AF837" s="72"/>
      <c r="AG837" s="72"/>
      <c r="AH837" s="72"/>
      <c r="AI837" s="72"/>
      <c r="AJ837" s="72"/>
      <c r="AK837" s="72"/>
      <c r="AL837" s="72"/>
      <c r="AM837" s="72"/>
      <c r="AN837" s="72"/>
    </row>
    <row r="838" spans="1:40" ht="12.75" customHeight="1" x14ac:dyDescent="0.25">
      <c r="A838" s="72"/>
      <c r="B838" s="72"/>
      <c r="C838" s="72"/>
      <c r="D838" s="74"/>
      <c r="E838" s="74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  <c r="AC838" s="72"/>
      <c r="AD838" s="72"/>
      <c r="AE838" s="72"/>
      <c r="AF838" s="72"/>
      <c r="AG838" s="72"/>
      <c r="AH838" s="72"/>
      <c r="AI838" s="72"/>
      <c r="AJ838" s="72"/>
      <c r="AK838" s="72"/>
      <c r="AL838" s="72"/>
      <c r="AM838" s="72"/>
      <c r="AN838" s="72"/>
    </row>
    <row r="839" spans="1:40" ht="12.75" customHeight="1" x14ac:dyDescent="0.25">
      <c r="A839" s="72"/>
      <c r="B839" s="72"/>
      <c r="C839" s="72"/>
      <c r="D839" s="74"/>
      <c r="E839" s="74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  <c r="AC839" s="72"/>
      <c r="AD839" s="72"/>
      <c r="AE839" s="72"/>
      <c r="AF839" s="72"/>
      <c r="AG839" s="72"/>
      <c r="AH839" s="72"/>
      <c r="AI839" s="72"/>
      <c r="AJ839" s="72"/>
      <c r="AK839" s="72"/>
      <c r="AL839" s="72"/>
      <c r="AM839" s="72"/>
      <c r="AN839" s="72"/>
    </row>
    <row r="840" spans="1:40" ht="12.75" customHeight="1" x14ac:dyDescent="0.25">
      <c r="A840" s="72"/>
      <c r="B840" s="72"/>
      <c r="C840" s="72"/>
      <c r="D840" s="74"/>
      <c r="E840" s="74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  <c r="AC840" s="72"/>
      <c r="AD840" s="72"/>
      <c r="AE840" s="72"/>
      <c r="AF840" s="72"/>
      <c r="AG840" s="72"/>
      <c r="AH840" s="72"/>
      <c r="AI840" s="72"/>
      <c r="AJ840" s="72"/>
      <c r="AK840" s="72"/>
      <c r="AL840" s="72"/>
      <c r="AM840" s="72"/>
      <c r="AN840" s="72"/>
    </row>
    <row r="841" spans="1:40" ht="12.75" customHeight="1" x14ac:dyDescent="0.25">
      <c r="A841" s="72"/>
      <c r="B841" s="72"/>
      <c r="C841" s="72"/>
      <c r="D841" s="74"/>
      <c r="E841" s="74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  <c r="AC841" s="72"/>
      <c r="AD841" s="72"/>
      <c r="AE841" s="72"/>
      <c r="AF841" s="72"/>
      <c r="AG841" s="72"/>
      <c r="AH841" s="72"/>
      <c r="AI841" s="72"/>
      <c r="AJ841" s="72"/>
      <c r="AK841" s="72"/>
      <c r="AL841" s="72"/>
      <c r="AM841" s="72"/>
      <c r="AN841" s="72"/>
    </row>
    <row r="842" spans="1:40" ht="12.75" customHeight="1" x14ac:dyDescent="0.25">
      <c r="A842" s="72"/>
      <c r="B842" s="72"/>
      <c r="C842" s="72"/>
      <c r="D842" s="74"/>
      <c r="E842" s="74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  <c r="AA842" s="72"/>
      <c r="AB842" s="72"/>
      <c r="AC842" s="72"/>
      <c r="AD842" s="72"/>
      <c r="AE842" s="72"/>
      <c r="AF842" s="72"/>
      <c r="AG842" s="72"/>
      <c r="AH842" s="72"/>
      <c r="AI842" s="72"/>
      <c r="AJ842" s="72"/>
      <c r="AK842" s="72"/>
      <c r="AL842" s="72"/>
      <c r="AM842" s="72"/>
      <c r="AN842" s="72"/>
    </row>
    <row r="843" spans="1:40" ht="12.75" customHeight="1" x14ac:dyDescent="0.25">
      <c r="A843" s="72"/>
      <c r="B843" s="72"/>
      <c r="C843" s="72"/>
      <c r="D843" s="74"/>
      <c r="E843" s="74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  <c r="AA843" s="72"/>
      <c r="AB843" s="72"/>
      <c r="AC843" s="72"/>
      <c r="AD843" s="72"/>
      <c r="AE843" s="72"/>
      <c r="AF843" s="72"/>
      <c r="AG843" s="72"/>
      <c r="AH843" s="72"/>
      <c r="AI843" s="72"/>
      <c r="AJ843" s="72"/>
      <c r="AK843" s="72"/>
      <c r="AL843" s="72"/>
      <c r="AM843" s="72"/>
      <c r="AN843" s="72"/>
    </row>
    <row r="844" spans="1:40" ht="12.75" customHeight="1" x14ac:dyDescent="0.25">
      <c r="A844" s="72"/>
      <c r="B844" s="72"/>
      <c r="C844" s="72"/>
      <c r="D844" s="74"/>
      <c r="E844" s="74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</row>
    <row r="845" spans="1:40" ht="12.75" customHeight="1" x14ac:dyDescent="0.25">
      <c r="A845" s="72"/>
      <c r="B845" s="72"/>
      <c r="C845" s="72"/>
      <c r="D845" s="74"/>
      <c r="E845" s="74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  <c r="AA845" s="72"/>
      <c r="AB845" s="72"/>
      <c r="AC845" s="72"/>
      <c r="AD845" s="72"/>
      <c r="AE845" s="72"/>
      <c r="AF845" s="72"/>
      <c r="AG845" s="72"/>
      <c r="AH845" s="72"/>
      <c r="AI845" s="72"/>
      <c r="AJ845" s="72"/>
      <c r="AK845" s="72"/>
      <c r="AL845" s="72"/>
      <c r="AM845" s="72"/>
      <c r="AN845" s="72"/>
    </row>
    <row r="846" spans="1:40" ht="12.75" customHeight="1" x14ac:dyDescent="0.25">
      <c r="A846" s="72"/>
      <c r="B846" s="72"/>
      <c r="C846" s="72"/>
      <c r="D846" s="74"/>
      <c r="E846" s="74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  <c r="AA846" s="72"/>
      <c r="AB846" s="72"/>
      <c r="AC846" s="72"/>
      <c r="AD846" s="72"/>
      <c r="AE846" s="72"/>
      <c r="AF846" s="72"/>
      <c r="AG846" s="72"/>
      <c r="AH846" s="72"/>
      <c r="AI846" s="72"/>
      <c r="AJ846" s="72"/>
      <c r="AK846" s="72"/>
      <c r="AL846" s="72"/>
      <c r="AM846" s="72"/>
      <c r="AN846" s="72"/>
    </row>
    <row r="847" spans="1:40" ht="12.75" customHeight="1" x14ac:dyDescent="0.25">
      <c r="A847" s="72"/>
      <c r="B847" s="72"/>
      <c r="C847" s="72"/>
      <c r="D847" s="74"/>
      <c r="E847" s="74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  <c r="AA847" s="72"/>
      <c r="AB847" s="72"/>
      <c r="AC847" s="72"/>
      <c r="AD847" s="72"/>
      <c r="AE847" s="72"/>
      <c r="AF847" s="72"/>
      <c r="AG847" s="72"/>
      <c r="AH847" s="72"/>
      <c r="AI847" s="72"/>
      <c r="AJ847" s="72"/>
      <c r="AK847" s="72"/>
      <c r="AL847" s="72"/>
      <c r="AM847" s="72"/>
      <c r="AN847" s="72"/>
    </row>
    <row r="848" spans="1:40" ht="12.75" customHeight="1" x14ac:dyDescent="0.25">
      <c r="A848" s="72"/>
      <c r="B848" s="72"/>
      <c r="C848" s="72"/>
      <c r="D848" s="74"/>
      <c r="E848" s="74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  <c r="AA848" s="72"/>
      <c r="AB848" s="72"/>
      <c r="AC848" s="72"/>
      <c r="AD848" s="72"/>
      <c r="AE848" s="72"/>
      <c r="AF848" s="72"/>
      <c r="AG848" s="72"/>
      <c r="AH848" s="72"/>
      <c r="AI848" s="72"/>
      <c r="AJ848" s="72"/>
      <c r="AK848" s="72"/>
      <c r="AL848" s="72"/>
      <c r="AM848" s="72"/>
      <c r="AN848" s="72"/>
    </row>
    <row r="849" spans="1:40" ht="12.75" customHeight="1" x14ac:dyDescent="0.25">
      <c r="A849" s="72"/>
      <c r="B849" s="72"/>
      <c r="C849" s="72"/>
      <c r="D849" s="74"/>
      <c r="E849" s="74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  <c r="AA849" s="72"/>
      <c r="AB849" s="72"/>
      <c r="AC849" s="72"/>
      <c r="AD849" s="72"/>
      <c r="AE849" s="72"/>
      <c r="AF849" s="72"/>
      <c r="AG849" s="72"/>
      <c r="AH849" s="72"/>
      <c r="AI849" s="72"/>
      <c r="AJ849" s="72"/>
      <c r="AK849" s="72"/>
      <c r="AL849" s="72"/>
      <c r="AM849" s="72"/>
      <c r="AN849" s="72"/>
    </row>
    <row r="850" spans="1:40" ht="12.75" customHeight="1" x14ac:dyDescent="0.25">
      <c r="A850" s="72"/>
      <c r="B850" s="72"/>
      <c r="C850" s="72"/>
      <c r="D850" s="74"/>
      <c r="E850" s="74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  <c r="AA850" s="72"/>
      <c r="AB850" s="72"/>
      <c r="AC850" s="72"/>
      <c r="AD850" s="72"/>
      <c r="AE850" s="72"/>
      <c r="AF850" s="72"/>
      <c r="AG850" s="72"/>
      <c r="AH850" s="72"/>
      <c r="AI850" s="72"/>
      <c r="AJ850" s="72"/>
      <c r="AK850" s="72"/>
      <c r="AL850" s="72"/>
      <c r="AM850" s="72"/>
      <c r="AN850" s="72"/>
    </row>
    <row r="851" spans="1:40" ht="12.75" customHeight="1" x14ac:dyDescent="0.25">
      <c r="A851" s="72"/>
      <c r="B851" s="72"/>
      <c r="C851" s="72"/>
      <c r="D851" s="74"/>
      <c r="E851" s="74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  <c r="AA851" s="72"/>
      <c r="AB851" s="72"/>
      <c r="AC851" s="72"/>
      <c r="AD851" s="72"/>
      <c r="AE851" s="72"/>
      <c r="AF851" s="72"/>
      <c r="AG851" s="72"/>
      <c r="AH851" s="72"/>
      <c r="AI851" s="72"/>
      <c r="AJ851" s="72"/>
      <c r="AK851" s="72"/>
      <c r="AL851" s="72"/>
      <c r="AM851" s="72"/>
      <c r="AN851" s="72"/>
    </row>
    <row r="852" spans="1:40" ht="12.75" customHeight="1" x14ac:dyDescent="0.25">
      <c r="A852" s="72"/>
      <c r="B852" s="72"/>
      <c r="C852" s="72"/>
      <c r="D852" s="74"/>
      <c r="E852" s="74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  <c r="AA852" s="72"/>
      <c r="AB852" s="72"/>
      <c r="AC852" s="72"/>
      <c r="AD852" s="72"/>
      <c r="AE852" s="72"/>
      <c r="AF852" s="72"/>
      <c r="AG852" s="72"/>
      <c r="AH852" s="72"/>
      <c r="AI852" s="72"/>
      <c r="AJ852" s="72"/>
      <c r="AK852" s="72"/>
      <c r="AL852" s="72"/>
      <c r="AM852" s="72"/>
      <c r="AN852" s="72"/>
    </row>
    <row r="853" spans="1:40" ht="12.75" customHeight="1" x14ac:dyDescent="0.25">
      <c r="A853" s="72"/>
      <c r="B853" s="72"/>
      <c r="C853" s="72"/>
      <c r="D853" s="74"/>
      <c r="E853" s="74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  <c r="AK853" s="72"/>
      <c r="AL853" s="72"/>
      <c r="AM853" s="72"/>
      <c r="AN853" s="72"/>
    </row>
    <row r="854" spans="1:40" ht="12.75" customHeight="1" x14ac:dyDescent="0.25">
      <c r="A854" s="72"/>
      <c r="B854" s="72"/>
      <c r="C854" s="72"/>
      <c r="D854" s="74"/>
      <c r="E854" s="74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  <c r="AA854" s="72"/>
      <c r="AB854" s="72"/>
      <c r="AC854" s="72"/>
      <c r="AD854" s="72"/>
      <c r="AE854" s="72"/>
      <c r="AF854" s="72"/>
      <c r="AG854" s="72"/>
      <c r="AH854" s="72"/>
      <c r="AI854" s="72"/>
      <c r="AJ854" s="72"/>
      <c r="AK854" s="72"/>
      <c r="AL854" s="72"/>
      <c r="AM854" s="72"/>
      <c r="AN854" s="72"/>
    </row>
    <row r="855" spans="1:40" ht="12.75" customHeight="1" x14ac:dyDescent="0.25">
      <c r="A855" s="72"/>
      <c r="B855" s="72"/>
      <c r="C855" s="72"/>
      <c r="D855" s="74"/>
      <c r="E855" s="74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  <c r="AA855" s="72"/>
      <c r="AB855" s="72"/>
      <c r="AC855" s="72"/>
      <c r="AD855" s="72"/>
      <c r="AE855" s="72"/>
      <c r="AF855" s="72"/>
      <c r="AG855" s="72"/>
      <c r="AH855" s="72"/>
      <c r="AI855" s="72"/>
      <c r="AJ855" s="72"/>
      <c r="AK855" s="72"/>
      <c r="AL855" s="72"/>
      <c r="AM855" s="72"/>
      <c r="AN855" s="72"/>
    </row>
    <row r="856" spans="1:40" ht="12.75" customHeight="1" x14ac:dyDescent="0.25">
      <c r="A856" s="72"/>
      <c r="B856" s="72"/>
      <c r="C856" s="72"/>
      <c r="D856" s="74"/>
      <c r="E856" s="74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  <c r="AA856" s="72"/>
      <c r="AB856" s="72"/>
      <c r="AC856" s="72"/>
      <c r="AD856" s="72"/>
      <c r="AE856" s="72"/>
      <c r="AF856" s="72"/>
      <c r="AG856" s="72"/>
      <c r="AH856" s="72"/>
      <c r="AI856" s="72"/>
      <c r="AJ856" s="72"/>
      <c r="AK856" s="72"/>
      <c r="AL856" s="72"/>
      <c r="AM856" s="72"/>
      <c r="AN856" s="72"/>
    </row>
    <row r="857" spans="1:40" ht="12.75" customHeight="1" x14ac:dyDescent="0.25">
      <c r="A857" s="72"/>
      <c r="B857" s="72"/>
      <c r="C857" s="72"/>
      <c r="D857" s="74"/>
      <c r="E857" s="74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  <c r="AA857" s="72"/>
      <c r="AB857" s="72"/>
      <c r="AC857" s="72"/>
      <c r="AD857" s="72"/>
      <c r="AE857" s="72"/>
      <c r="AF857" s="72"/>
      <c r="AG857" s="72"/>
      <c r="AH857" s="72"/>
      <c r="AI857" s="72"/>
      <c r="AJ857" s="72"/>
      <c r="AK857" s="72"/>
      <c r="AL857" s="72"/>
      <c r="AM857" s="72"/>
      <c r="AN857" s="72"/>
    </row>
    <row r="858" spans="1:40" ht="12.75" customHeight="1" x14ac:dyDescent="0.25">
      <c r="A858" s="72"/>
      <c r="B858" s="72"/>
      <c r="C858" s="72"/>
      <c r="D858" s="74"/>
      <c r="E858" s="74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  <c r="AA858" s="72"/>
      <c r="AB858" s="72"/>
      <c r="AC858" s="72"/>
      <c r="AD858" s="72"/>
      <c r="AE858" s="72"/>
      <c r="AF858" s="72"/>
      <c r="AG858" s="72"/>
      <c r="AH858" s="72"/>
      <c r="AI858" s="72"/>
      <c r="AJ858" s="72"/>
      <c r="AK858" s="72"/>
      <c r="AL858" s="72"/>
      <c r="AM858" s="72"/>
      <c r="AN858" s="72"/>
    </row>
    <row r="859" spans="1:40" ht="12.75" customHeight="1" x14ac:dyDescent="0.25">
      <c r="A859" s="72"/>
      <c r="B859" s="72"/>
      <c r="C859" s="72"/>
      <c r="D859" s="74"/>
      <c r="E859" s="74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  <c r="AA859" s="72"/>
      <c r="AB859" s="72"/>
      <c r="AC859" s="72"/>
      <c r="AD859" s="72"/>
      <c r="AE859" s="72"/>
      <c r="AF859" s="72"/>
      <c r="AG859" s="72"/>
      <c r="AH859" s="72"/>
      <c r="AI859" s="72"/>
      <c r="AJ859" s="72"/>
      <c r="AK859" s="72"/>
      <c r="AL859" s="72"/>
      <c r="AM859" s="72"/>
      <c r="AN859" s="72"/>
    </row>
    <row r="860" spans="1:40" ht="12.75" customHeight="1" x14ac:dyDescent="0.25">
      <c r="A860" s="72"/>
      <c r="B860" s="72"/>
      <c r="C860" s="72"/>
      <c r="D860" s="74"/>
      <c r="E860" s="74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  <c r="AA860" s="72"/>
      <c r="AB860" s="72"/>
      <c r="AC860" s="72"/>
      <c r="AD860" s="72"/>
      <c r="AE860" s="72"/>
      <c r="AF860" s="72"/>
      <c r="AG860" s="72"/>
      <c r="AH860" s="72"/>
      <c r="AI860" s="72"/>
      <c r="AJ860" s="72"/>
      <c r="AK860" s="72"/>
      <c r="AL860" s="72"/>
      <c r="AM860" s="72"/>
      <c r="AN860" s="72"/>
    </row>
    <row r="861" spans="1:40" ht="12.75" customHeight="1" x14ac:dyDescent="0.25">
      <c r="A861" s="72"/>
      <c r="B861" s="72"/>
      <c r="C861" s="72"/>
      <c r="D861" s="74"/>
      <c r="E861" s="74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  <c r="AA861" s="72"/>
      <c r="AB861" s="72"/>
      <c r="AC861" s="72"/>
      <c r="AD861" s="72"/>
      <c r="AE861" s="72"/>
      <c r="AF861" s="72"/>
      <c r="AG861" s="72"/>
      <c r="AH861" s="72"/>
      <c r="AI861" s="72"/>
      <c r="AJ861" s="72"/>
      <c r="AK861" s="72"/>
      <c r="AL861" s="72"/>
      <c r="AM861" s="72"/>
      <c r="AN861" s="72"/>
    </row>
    <row r="862" spans="1:40" ht="12.75" customHeight="1" x14ac:dyDescent="0.25">
      <c r="A862" s="72"/>
      <c r="B862" s="72"/>
      <c r="C862" s="72"/>
      <c r="D862" s="74"/>
      <c r="E862" s="74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  <c r="AA862" s="72"/>
      <c r="AB862" s="72"/>
      <c r="AC862" s="72"/>
      <c r="AD862" s="72"/>
      <c r="AE862" s="72"/>
      <c r="AF862" s="72"/>
      <c r="AG862" s="72"/>
      <c r="AH862" s="72"/>
      <c r="AI862" s="72"/>
      <c r="AJ862" s="72"/>
      <c r="AK862" s="72"/>
      <c r="AL862" s="72"/>
      <c r="AM862" s="72"/>
      <c r="AN862" s="72"/>
    </row>
    <row r="863" spans="1:40" ht="12.75" customHeight="1" x14ac:dyDescent="0.25">
      <c r="A863" s="72"/>
      <c r="B863" s="72"/>
      <c r="C863" s="72"/>
      <c r="D863" s="74"/>
      <c r="E863" s="74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  <c r="AA863" s="72"/>
      <c r="AB863" s="72"/>
      <c r="AC863" s="72"/>
      <c r="AD863" s="72"/>
      <c r="AE863" s="72"/>
      <c r="AF863" s="72"/>
      <c r="AG863" s="72"/>
      <c r="AH863" s="72"/>
      <c r="AI863" s="72"/>
      <c r="AJ863" s="72"/>
      <c r="AK863" s="72"/>
      <c r="AL863" s="72"/>
      <c r="AM863" s="72"/>
      <c r="AN863" s="72"/>
    </row>
    <row r="864" spans="1:40" ht="12.75" customHeight="1" x14ac:dyDescent="0.25">
      <c r="A864" s="72"/>
      <c r="B864" s="72"/>
      <c r="C864" s="72"/>
      <c r="D864" s="74"/>
      <c r="E864" s="74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  <c r="AA864" s="72"/>
      <c r="AB864" s="72"/>
      <c r="AC864" s="72"/>
      <c r="AD864" s="72"/>
      <c r="AE864" s="72"/>
      <c r="AF864" s="72"/>
      <c r="AG864" s="72"/>
      <c r="AH864" s="72"/>
      <c r="AI864" s="72"/>
      <c r="AJ864" s="72"/>
      <c r="AK864" s="72"/>
      <c r="AL864" s="72"/>
      <c r="AM864" s="72"/>
      <c r="AN864" s="72"/>
    </row>
    <row r="865" spans="1:40" ht="12.75" customHeight="1" x14ac:dyDescent="0.25">
      <c r="A865" s="72"/>
      <c r="B865" s="72"/>
      <c r="C865" s="72"/>
      <c r="D865" s="74"/>
      <c r="E865" s="74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  <c r="AA865" s="72"/>
      <c r="AB865" s="72"/>
      <c r="AC865" s="72"/>
      <c r="AD865" s="72"/>
      <c r="AE865" s="72"/>
      <c r="AF865" s="72"/>
      <c r="AG865" s="72"/>
      <c r="AH865" s="72"/>
      <c r="AI865" s="72"/>
      <c r="AJ865" s="72"/>
      <c r="AK865" s="72"/>
      <c r="AL865" s="72"/>
      <c r="AM865" s="72"/>
      <c r="AN865" s="72"/>
    </row>
    <row r="866" spans="1:40" ht="12.75" customHeight="1" x14ac:dyDescent="0.25">
      <c r="A866" s="72"/>
      <c r="B866" s="72"/>
      <c r="C866" s="72"/>
      <c r="D866" s="74"/>
      <c r="E866" s="74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  <c r="AA866" s="72"/>
      <c r="AB866" s="72"/>
      <c r="AC866" s="72"/>
      <c r="AD866" s="72"/>
      <c r="AE866" s="72"/>
      <c r="AF866" s="72"/>
      <c r="AG866" s="72"/>
      <c r="AH866" s="72"/>
      <c r="AI866" s="72"/>
      <c r="AJ866" s="72"/>
      <c r="AK866" s="72"/>
      <c r="AL866" s="72"/>
      <c r="AM866" s="72"/>
      <c r="AN866" s="72"/>
    </row>
    <row r="867" spans="1:40" ht="12.75" customHeight="1" x14ac:dyDescent="0.25">
      <c r="A867" s="72"/>
      <c r="B867" s="72"/>
      <c r="C867" s="72"/>
      <c r="D867" s="74"/>
      <c r="E867" s="74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  <c r="AA867" s="72"/>
      <c r="AB867" s="72"/>
      <c r="AC867" s="72"/>
      <c r="AD867" s="72"/>
      <c r="AE867" s="72"/>
      <c r="AF867" s="72"/>
      <c r="AG867" s="72"/>
      <c r="AH867" s="72"/>
      <c r="AI867" s="72"/>
      <c r="AJ867" s="72"/>
      <c r="AK867" s="72"/>
      <c r="AL867" s="72"/>
      <c r="AM867" s="72"/>
      <c r="AN867" s="72"/>
    </row>
    <row r="868" spans="1:40" ht="12.75" customHeight="1" x14ac:dyDescent="0.25">
      <c r="A868" s="72"/>
      <c r="B868" s="72"/>
      <c r="C868" s="72"/>
      <c r="D868" s="74"/>
      <c r="E868" s="74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  <c r="AA868" s="72"/>
      <c r="AB868" s="72"/>
      <c r="AC868" s="72"/>
      <c r="AD868" s="72"/>
      <c r="AE868" s="72"/>
      <c r="AF868" s="72"/>
      <c r="AG868" s="72"/>
      <c r="AH868" s="72"/>
      <c r="AI868" s="72"/>
      <c r="AJ868" s="72"/>
      <c r="AK868" s="72"/>
      <c r="AL868" s="72"/>
      <c r="AM868" s="72"/>
      <c r="AN868" s="72"/>
    </row>
    <row r="869" spans="1:40" ht="12.75" customHeight="1" x14ac:dyDescent="0.25">
      <c r="A869" s="72"/>
      <c r="B869" s="72"/>
      <c r="C869" s="72"/>
      <c r="D869" s="74"/>
      <c r="E869" s="74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  <c r="AA869" s="72"/>
      <c r="AB869" s="72"/>
      <c r="AC869" s="72"/>
      <c r="AD869" s="72"/>
      <c r="AE869" s="72"/>
      <c r="AF869" s="72"/>
      <c r="AG869" s="72"/>
      <c r="AH869" s="72"/>
      <c r="AI869" s="72"/>
      <c r="AJ869" s="72"/>
      <c r="AK869" s="72"/>
      <c r="AL869" s="72"/>
      <c r="AM869" s="72"/>
      <c r="AN869" s="72"/>
    </row>
    <row r="870" spans="1:40" ht="12.75" customHeight="1" x14ac:dyDescent="0.25">
      <c r="A870" s="72"/>
      <c r="B870" s="72"/>
      <c r="C870" s="72"/>
      <c r="D870" s="74"/>
      <c r="E870" s="74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  <c r="AA870" s="72"/>
      <c r="AB870" s="72"/>
      <c r="AC870" s="72"/>
      <c r="AD870" s="72"/>
      <c r="AE870" s="72"/>
      <c r="AF870" s="72"/>
      <c r="AG870" s="72"/>
      <c r="AH870" s="72"/>
      <c r="AI870" s="72"/>
      <c r="AJ870" s="72"/>
      <c r="AK870" s="72"/>
      <c r="AL870" s="72"/>
      <c r="AM870" s="72"/>
      <c r="AN870" s="72"/>
    </row>
    <row r="871" spans="1:40" ht="12.75" customHeight="1" x14ac:dyDescent="0.25">
      <c r="A871" s="72"/>
      <c r="B871" s="72"/>
      <c r="C871" s="72"/>
      <c r="D871" s="74"/>
      <c r="E871" s="74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  <c r="AA871" s="72"/>
      <c r="AB871" s="72"/>
      <c r="AC871" s="72"/>
      <c r="AD871" s="72"/>
      <c r="AE871" s="72"/>
      <c r="AF871" s="72"/>
      <c r="AG871" s="72"/>
      <c r="AH871" s="72"/>
      <c r="AI871" s="72"/>
      <c r="AJ871" s="72"/>
      <c r="AK871" s="72"/>
      <c r="AL871" s="72"/>
      <c r="AM871" s="72"/>
      <c r="AN871" s="72"/>
    </row>
    <row r="872" spans="1:40" ht="12.75" customHeight="1" x14ac:dyDescent="0.25">
      <c r="A872" s="72"/>
      <c r="B872" s="72"/>
      <c r="C872" s="72"/>
      <c r="D872" s="74"/>
      <c r="E872" s="74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  <c r="AA872" s="72"/>
      <c r="AB872" s="72"/>
      <c r="AC872" s="72"/>
      <c r="AD872" s="72"/>
      <c r="AE872" s="72"/>
      <c r="AF872" s="72"/>
      <c r="AG872" s="72"/>
      <c r="AH872" s="72"/>
      <c r="AI872" s="72"/>
      <c r="AJ872" s="72"/>
      <c r="AK872" s="72"/>
      <c r="AL872" s="72"/>
      <c r="AM872" s="72"/>
      <c r="AN872" s="72"/>
    </row>
    <row r="873" spans="1:40" ht="12.75" customHeight="1" x14ac:dyDescent="0.25">
      <c r="A873" s="72"/>
      <c r="B873" s="72"/>
      <c r="C873" s="72"/>
      <c r="D873" s="74"/>
      <c r="E873" s="74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  <c r="AA873" s="72"/>
      <c r="AB873" s="72"/>
      <c r="AC873" s="72"/>
      <c r="AD873" s="72"/>
      <c r="AE873" s="72"/>
      <c r="AF873" s="72"/>
      <c r="AG873" s="72"/>
      <c r="AH873" s="72"/>
      <c r="AI873" s="72"/>
      <c r="AJ873" s="72"/>
      <c r="AK873" s="72"/>
      <c r="AL873" s="72"/>
      <c r="AM873" s="72"/>
      <c r="AN873" s="72"/>
    </row>
    <row r="874" spans="1:40" ht="12.75" customHeight="1" x14ac:dyDescent="0.25">
      <c r="A874" s="72"/>
      <c r="B874" s="72"/>
      <c r="C874" s="72"/>
      <c r="D874" s="74"/>
      <c r="E874" s="74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  <c r="AA874" s="72"/>
      <c r="AB874" s="72"/>
      <c r="AC874" s="72"/>
      <c r="AD874" s="72"/>
      <c r="AE874" s="72"/>
      <c r="AF874" s="72"/>
      <c r="AG874" s="72"/>
      <c r="AH874" s="72"/>
      <c r="AI874" s="72"/>
      <c r="AJ874" s="72"/>
      <c r="AK874" s="72"/>
      <c r="AL874" s="72"/>
      <c r="AM874" s="72"/>
      <c r="AN874" s="72"/>
    </row>
    <row r="875" spans="1:40" ht="12.75" customHeight="1" x14ac:dyDescent="0.25">
      <c r="A875" s="72"/>
      <c r="B875" s="72"/>
      <c r="C875" s="72"/>
      <c r="D875" s="74"/>
      <c r="E875" s="74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  <c r="AA875" s="72"/>
      <c r="AB875" s="72"/>
      <c r="AC875" s="72"/>
      <c r="AD875" s="72"/>
      <c r="AE875" s="72"/>
      <c r="AF875" s="72"/>
      <c r="AG875" s="72"/>
      <c r="AH875" s="72"/>
      <c r="AI875" s="72"/>
      <c r="AJ875" s="72"/>
      <c r="AK875" s="72"/>
      <c r="AL875" s="72"/>
      <c r="AM875" s="72"/>
      <c r="AN875" s="72"/>
    </row>
    <row r="876" spans="1:40" ht="12.75" customHeight="1" x14ac:dyDescent="0.25">
      <c r="A876" s="72"/>
      <c r="B876" s="72"/>
      <c r="C876" s="72"/>
      <c r="D876" s="74"/>
      <c r="E876" s="74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  <c r="AA876" s="72"/>
      <c r="AB876" s="72"/>
      <c r="AC876" s="72"/>
      <c r="AD876" s="72"/>
      <c r="AE876" s="72"/>
      <c r="AF876" s="72"/>
      <c r="AG876" s="72"/>
      <c r="AH876" s="72"/>
      <c r="AI876" s="72"/>
      <c r="AJ876" s="72"/>
      <c r="AK876" s="72"/>
      <c r="AL876" s="72"/>
      <c r="AM876" s="72"/>
      <c r="AN876" s="72"/>
    </row>
    <row r="877" spans="1:40" ht="12.75" customHeight="1" x14ac:dyDescent="0.25">
      <c r="A877" s="72"/>
      <c r="B877" s="72"/>
      <c r="C877" s="72"/>
      <c r="D877" s="74"/>
      <c r="E877" s="74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  <c r="AA877" s="72"/>
      <c r="AB877" s="72"/>
      <c r="AC877" s="72"/>
      <c r="AD877" s="72"/>
      <c r="AE877" s="72"/>
      <c r="AF877" s="72"/>
      <c r="AG877" s="72"/>
      <c r="AH877" s="72"/>
      <c r="AI877" s="72"/>
      <c r="AJ877" s="72"/>
      <c r="AK877" s="72"/>
      <c r="AL877" s="72"/>
      <c r="AM877" s="72"/>
      <c r="AN877" s="72"/>
    </row>
    <row r="878" spans="1:40" ht="12.75" customHeight="1" x14ac:dyDescent="0.25">
      <c r="A878" s="72"/>
      <c r="B878" s="72"/>
      <c r="C878" s="72"/>
      <c r="D878" s="74"/>
      <c r="E878" s="74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  <c r="AA878" s="72"/>
      <c r="AB878" s="72"/>
      <c r="AC878" s="72"/>
      <c r="AD878" s="72"/>
      <c r="AE878" s="72"/>
      <c r="AF878" s="72"/>
      <c r="AG878" s="72"/>
      <c r="AH878" s="72"/>
      <c r="AI878" s="72"/>
      <c r="AJ878" s="72"/>
      <c r="AK878" s="72"/>
      <c r="AL878" s="72"/>
      <c r="AM878" s="72"/>
      <c r="AN878" s="72"/>
    </row>
    <row r="879" spans="1:40" ht="12.75" customHeight="1" x14ac:dyDescent="0.25">
      <c r="A879" s="72"/>
      <c r="B879" s="72"/>
      <c r="C879" s="72"/>
      <c r="D879" s="74"/>
      <c r="E879" s="74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  <c r="AC879" s="72"/>
      <c r="AD879" s="72"/>
      <c r="AE879" s="72"/>
      <c r="AF879" s="72"/>
      <c r="AG879" s="72"/>
      <c r="AH879" s="72"/>
      <c r="AI879" s="72"/>
      <c r="AJ879" s="72"/>
      <c r="AK879" s="72"/>
      <c r="AL879" s="72"/>
      <c r="AM879" s="72"/>
      <c r="AN879" s="72"/>
    </row>
    <row r="880" spans="1:40" ht="12.75" customHeight="1" x14ac:dyDescent="0.25">
      <c r="A880" s="72"/>
      <c r="B880" s="72"/>
      <c r="C880" s="72"/>
      <c r="D880" s="74"/>
      <c r="E880" s="74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  <c r="AC880" s="72"/>
      <c r="AD880" s="72"/>
      <c r="AE880" s="72"/>
      <c r="AF880" s="72"/>
      <c r="AG880" s="72"/>
      <c r="AH880" s="72"/>
      <c r="AI880" s="72"/>
      <c r="AJ880" s="72"/>
      <c r="AK880" s="72"/>
      <c r="AL880" s="72"/>
      <c r="AM880" s="72"/>
      <c r="AN880" s="72"/>
    </row>
    <row r="881" spans="1:40" ht="12.75" customHeight="1" x14ac:dyDescent="0.25">
      <c r="A881" s="72"/>
      <c r="B881" s="72"/>
      <c r="C881" s="72"/>
      <c r="D881" s="74"/>
      <c r="E881" s="74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  <c r="AA881" s="72"/>
      <c r="AB881" s="72"/>
      <c r="AC881" s="72"/>
      <c r="AD881" s="72"/>
      <c r="AE881" s="72"/>
      <c r="AF881" s="72"/>
      <c r="AG881" s="72"/>
      <c r="AH881" s="72"/>
      <c r="AI881" s="72"/>
      <c r="AJ881" s="72"/>
      <c r="AK881" s="72"/>
      <c r="AL881" s="72"/>
      <c r="AM881" s="72"/>
      <c r="AN881" s="72"/>
    </row>
    <row r="882" spans="1:40" ht="12.75" customHeight="1" x14ac:dyDescent="0.25">
      <c r="A882" s="72"/>
      <c r="B882" s="72"/>
      <c r="C882" s="72"/>
      <c r="D882" s="74"/>
      <c r="E882" s="74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  <c r="AA882" s="72"/>
      <c r="AB882" s="72"/>
      <c r="AC882" s="72"/>
      <c r="AD882" s="72"/>
      <c r="AE882" s="72"/>
      <c r="AF882" s="72"/>
      <c r="AG882" s="72"/>
      <c r="AH882" s="72"/>
      <c r="AI882" s="72"/>
      <c r="AJ882" s="72"/>
      <c r="AK882" s="72"/>
      <c r="AL882" s="72"/>
      <c r="AM882" s="72"/>
      <c r="AN882" s="72"/>
    </row>
    <row r="883" spans="1:40" ht="12.75" customHeight="1" x14ac:dyDescent="0.25">
      <c r="A883" s="72"/>
      <c r="B883" s="72"/>
      <c r="C883" s="72"/>
      <c r="D883" s="74"/>
      <c r="E883" s="74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  <c r="AC883" s="72"/>
      <c r="AD883" s="72"/>
      <c r="AE883" s="72"/>
      <c r="AF883" s="72"/>
      <c r="AG883" s="72"/>
      <c r="AH883" s="72"/>
      <c r="AI883" s="72"/>
      <c r="AJ883" s="72"/>
      <c r="AK883" s="72"/>
      <c r="AL883" s="72"/>
      <c r="AM883" s="72"/>
      <c r="AN883" s="72"/>
    </row>
    <row r="884" spans="1:40" ht="12.75" customHeight="1" x14ac:dyDescent="0.25">
      <c r="A884" s="72"/>
      <c r="B884" s="72"/>
      <c r="C884" s="72"/>
      <c r="D884" s="74"/>
      <c r="E884" s="74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  <c r="AA884" s="72"/>
      <c r="AB884" s="72"/>
      <c r="AC884" s="72"/>
      <c r="AD884" s="72"/>
      <c r="AE884" s="72"/>
      <c r="AF884" s="72"/>
      <c r="AG884" s="72"/>
      <c r="AH884" s="72"/>
      <c r="AI884" s="72"/>
      <c r="AJ884" s="72"/>
      <c r="AK884" s="72"/>
      <c r="AL884" s="72"/>
      <c r="AM884" s="72"/>
      <c r="AN884" s="72"/>
    </row>
    <row r="885" spans="1:40" ht="12.75" customHeight="1" x14ac:dyDescent="0.25">
      <c r="A885" s="72"/>
      <c r="B885" s="72"/>
      <c r="C885" s="72"/>
      <c r="D885" s="74"/>
      <c r="E885" s="74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  <c r="AC885" s="72"/>
      <c r="AD885" s="72"/>
      <c r="AE885" s="72"/>
      <c r="AF885" s="72"/>
      <c r="AG885" s="72"/>
      <c r="AH885" s="72"/>
      <c r="AI885" s="72"/>
      <c r="AJ885" s="72"/>
      <c r="AK885" s="72"/>
      <c r="AL885" s="72"/>
      <c r="AM885" s="72"/>
      <c r="AN885" s="72"/>
    </row>
    <row r="886" spans="1:40" ht="12.75" customHeight="1" x14ac:dyDescent="0.25">
      <c r="A886" s="72"/>
      <c r="B886" s="72"/>
      <c r="C886" s="72"/>
      <c r="D886" s="74"/>
      <c r="E886" s="74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  <c r="AK886" s="72"/>
      <c r="AL886" s="72"/>
      <c r="AM886" s="72"/>
      <c r="AN886" s="72"/>
    </row>
    <row r="887" spans="1:40" ht="12.75" customHeight="1" x14ac:dyDescent="0.25">
      <c r="A887" s="72"/>
      <c r="B887" s="72"/>
      <c r="C887" s="72"/>
      <c r="D887" s="74"/>
      <c r="E887" s="74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  <c r="AK887" s="72"/>
      <c r="AL887" s="72"/>
      <c r="AM887" s="72"/>
      <c r="AN887" s="72"/>
    </row>
    <row r="888" spans="1:40" ht="12.75" customHeight="1" x14ac:dyDescent="0.25">
      <c r="A888" s="72"/>
      <c r="B888" s="72"/>
      <c r="C888" s="72"/>
      <c r="D888" s="74"/>
      <c r="E888" s="74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  <c r="AC888" s="72"/>
      <c r="AD888" s="72"/>
      <c r="AE888" s="72"/>
      <c r="AF888" s="72"/>
      <c r="AG888" s="72"/>
      <c r="AH888" s="72"/>
      <c r="AI888" s="72"/>
      <c r="AJ888" s="72"/>
      <c r="AK888" s="72"/>
      <c r="AL888" s="72"/>
      <c r="AM888" s="72"/>
      <c r="AN888" s="72"/>
    </row>
    <row r="889" spans="1:40" ht="12.75" customHeight="1" x14ac:dyDescent="0.25">
      <c r="A889" s="72"/>
      <c r="B889" s="72"/>
      <c r="C889" s="72"/>
      <c r="D889" s="74"/>
      <c r="E889" s="74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  <c r="AC889" s="72"/>
      <c r="AD889" s="72"/>
      <c r="AE889" s="72"/>
      <c r="AF889" s="72"/>
      <c r="AG889" s="72"/>
      <c r="AH889" s="72"/>
      <c r="AI889" s="72"/>
      <c r="AJ889" s="72"/>
      <c r="AK889" s="72"/>
      <c r="AL889" s="72"/>
      <c r="AM889" s="72"/>
      <c r="AN889" s="72"/>
    </row>
    <row r="890" spans="1:40" ht="12.75" customHeight="1" x14ac:dyDescent="0.25">
      <c r="A890" s="72"/>
      <c r="B890" s="72"/>
      <c r="C890" s="72"/>
      <c r="D890" s="74"/>
      <c r="E890" s="74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  <c r="AK890" s="72"/>
      <c r="AL890" s="72"/>
      <c r="AM890" s="72"/>
      <c r="AN890" s="72"/>
    </row>
    <row r="891" spans="1:40" ht="12.75" customHeight="1" x14ac:dyDescent="0.25">
      <c r="A891" s="72"/>
      <c r="B891" s="72"/>
      <c r="C891" s="72"/>
      <c r="D891" s="74"/>
      <c r="E891" s="74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  <c r="AK891" s="72"/>
      <c r="AL891" s="72"/>
      <c r="AM891" s="72"/>
      <c r="AN891" s="72"/>
    </row>
    <row r="892" spans="1:40" ht="12.75" customHeight="1" x14ac:dyDescent="0.25">
      <c r="A892" s="72"/>
      <c r="B892" s="72"/>
      <c r="C892" s="72"/>
      <c r="D892" s="74"/>
      <c r="E892" s="74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  <c r="AC892" s="72"/>
      <c r="AD892" s="72"/>
      <c r="AE892" s="72"/>
      <c r="AF892" s="72"/>
      <c r="AG892" s="72"/>
      <c r="AH892" s="72"/>
      <c r="AI892" s="72"/>
      <c r="AJ892" s="72"/>
      <c r="AK892" s="72"/>
      <c r="AL892" s="72"/>
      <c r="AM892" s="72"/>
      <c r="AN892" s="72"/>
    </row>
    <row r="893" spans="1:40" ht="12.75" customHeight="1" x14ac:dyDescent="0.25">
      <c r="A893" s="72"/>
      <c r="B893" s="72"/>
      <c r="C893" s="72"/>
      <c r="D893" s="74"/>
      <c r="E893" s="74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  <c r="AK893" s="72"/>
      <c r="AL893" s="72"/>
      <c r="AM893" s="72"/>
      <c r="AN893" s="72"/>
    </row>
    <row r="894" spans="1:40" ht="12.75" customHeight="1" x14ac:dyDescent="0.25">
      <c r="A894" s="72"/>
      <c r="B894" s="72"/>
      <c r="C894" s="72"/>
      <c r="D894" s="74"/>
      <c r="E894" s="74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  <c r="AK894" s="72"/>
      <c r="AL894" s="72"/>
      <c r="AM894" s="72"/>
      <c r="AN894" s="72"/>
    </row>
    <row r="895" spans="1:40" ht="12.75" customHeight="1" x14ac:dyDescent="0.25">
      <c r="A895" s="72"/>
      <c r="B895" s="72"/>
      <c r="C895" s="72"/>
      <c r="D895" s="74"/>
      <c r="E895" s="74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  <c r="AC895" s="72"/>
      <c r="AD895" s="72"/>
      <c r="AE895" s="72"/>
      <c r="AF895" s="72"/>
      <c r="AG895" s="72"/>
      <c r="AH895" s="72"/>
      <c r="AI895" s="72"/>
      <c r="AJ895" s="72"/>
      <c r="AK895" s="72"/>
      <c r="AL895" s="72"/>
      <c r="AM895" s="72"/>
      <c r="AN895" s="72"/>
    </row>
    <row r="896" spans="1:40" ht="12.75" customHeight="1" x14ac:dyDescent="0.25">
      <c r="A896" s="72"/>
      <c r="B896" s="72"/>
      <c r="C896" s="72"/>
      <c r="D896" s="74"/>
      <c r="E896" s="74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  <c r="AK896" s="72"/>
      <c r="AL896" s="72"/>
      <c r="AM896" s="72"/>
      <c r="AN896" s="72"/>
    </row>
    <row r="897" spans="1:40" ht="12.75" customHeight="1" x14ac:dyDescent="0.25">
      <c r="A897" s="72"/>
      <c r="B897" s="72"/>
      <c r="C897" s="72"/>
      <c r="D897" s="74"/>
      <c r="E897" s="74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  <c r="AK897" s="72"/>
      <c r="AL897" s="72"/>
      <c r="AM897" s="72"/>
      <c r="AN897" s="72"/>
    </row>
    <row r="898" spans="1:40" ht="12.75" customHeight="1" x14ac:dyDescent="0.25">
      <c r="A898" s="72"/>
      <c r="B898" s="72"/>
      <c r="C898" s="72"/>
      <c r="D898" s="74"/>
      <c r="E898" s="74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  <c r="AC898" s="72"/>
      <c r="AD898" s="72"/>
      <c r="AE898" s="72"/>
      <c r="AF898" s="72"/>
      <c r="AG898" s="72"/>
      <c r="AH898" s="72"/>
      <c r="AI898" s="72"/>
      <c r="AJ898" s="72"/>
      <c r="AK898" s="72"/>
      <c r="AL898" s="72"/>
      <c r="AM898" s="72"/>
      <c r="AN898" s="72"/>
    </row>
    <row r="899" spans="1:40" ht="12.75" customHeight="1" x14ac:dyDescent="0.25">
      <c r="A899" s="72"/>
      <c r="B899" s="72"/>
      <c r="C899" s="72"/>
      <c r="D899" s="74"/>
      <c r="E899" s="74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  <c r="AK899" s="72"/>
      <c r="AL899" s="72"/>
      <c r="AM899" s="72"/>
      <c r="AN899" s="72"/>
    </row>
    <row r="900" spans="1:40" ht="12.75" customHeight="1" x14ac:dyDescent="0.25">
      <c r="A900" s="72"/>
      <c r="B900" s="72"/>
      <c r="C900" s="72"/>
      <c r="D900" s="74"/>
      <c r="E900" s="74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  <c r="AK900" s="72"/>
      <c r="AL900" s="72"/>
      <c r="AM900" s="72"/>
      <c r="AN900" s="72"/>
    </row>
    <row r="901" spans="1:40" ht="12.75" customHeight="1" x14ac:dyDescent="0.25">
      <c r="A901" s="72"/>
      <c r="B901" s="72"/>
      <c r="C901" s="72"/>
      <c r="D901" s="74"/>
      <c r="E901" s="74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  <c r="AK901" s="72"/>
      <c r="AL901" s="72"/>
      <c r="AM901" s="72"/>
      <c r="AN901" s="72"/>
    </row>
    <row r="902" spans="1:40" ht="12.75" customHeight="1" x14ac:dyDescent="0.25">
      <c r="A902" s="72"/>
      <c r="B902" s="72"/>
      <c r="C902" s="72"/>
      <c r="D902" s="74"/>
      <c r="E902" s="74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  <c r="AC902" s="72"/>
      <c r="AD902" s="72"/>
      <c r="AE902" s="72"/>
      <c r="AF902" s="72"/>
      <c r="AG902" s="72"/>
      <c r="AH902" s="72"/>
      <c r="AI902" s="72"/>
      <c r="AJ902" s="72"/>
      <c r="AK902" s="72"/>
      <c r="AL902" s="72"/>
      <c r="AM902" s="72"/>
      <c r="AN902" s="72"/>
    </row>
    <row r="903" spans="1:40" ht="12.75" customHeight="1" x14ac:dyDescent="0.25">
      <c r="A903" s="72"/>
      <c r="B903" s="72"/>
      <c r="C903" s="72"/>
      <c r="D903" s="74"/>
      <c r="E903" s="74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  <c r="AC903" s="72"/>
      <c r="AD903" s="72"/>
      <c r="AE903" s="72"/>
      <c r="AF903" s="72"/>
      <c r="AG903" s="72"/>
      <c r="AH903" s="72"/>
      <c r="AI903" s="72"/>
      <c r="AJ903" s="72"/>
      <c r="AK903" s="72"/>
      <c r="AL903" s="72"/>
      <c r="AM903" s="72"/>
      <c r="AN903" s="72"/>
    </row>
    <row r="904" spans="1:40" ht="12.75" customHeight="1" x14ac:dyDescent="0.25">
      <c r="A904" s="72"/>
      <c r="B904" s="72"/>
      <c r="C904" s="72"/>
      <c r="D904" s="74"/>
      <c r="E904" s="74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  <c r="AK904" s="72"/>
      <c r="AL904" s="72"/>
      <c r="AM904" s="72"/>
      <c r="AN904" s="72"/>
    </row>
    <row r="905" spans="1:40" ht="12.75" customHeight="1" x14ac:dyDescent="0.25">
      <c r="A905" s="72"/>
      <c r="B905" s="72"/>
      <c r="C905" s="72"/>
      <c r="D905" s="74"/>
      <c r="E905" s="74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  <c r="AK905" s="72"/>
      <c r="AL905" s="72"/>
      <c r="AM905" s="72"/>
      <c r="AN905" s="72"/>
    </row>
    <row r="906" spans="1:40" ht="12.75" customHeight="1" x14ac:dyDescent="0.25">
      <c r="A906" s="72"/>
      <c r="B906" s="72"/>
      <c r="C906" s="72"/>
      <c r="D906" s="74"/>
      <c r="E906" s="74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  <c r="AK906" s="72"/>
      <c r="AL906" s="72"/>
      <c r="AM906" s="72"/>
      <c r="AN906" s="72"/>
    </row>
    <row r="907" spans="1:40" ht="12.75" customHeight="1" x14ac:dyDescent="0.25">
      <c r="A907" s="72"/>
      <c r="B907" s="72"/>
      <c r="C907" s="72"/>
      <c r="D907" s="74"/>
      <c r="E907" s="74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72"/>
      <c r="AL907" s="72"/>
      <c r="AM907" s="72"/>
      <c r="AN907" s="72"/>
    </row>
    <row r="908" spans="1:40" ht="12.75" customHeight="1" x14ac:dyDescent="0.25">
      <c r="A908" s="72"/>
      <c r="B908" s="72"/>
      <c r="C908" s="72"/>
      <c r="D908" s="74"/>
      <c r="E908" s="74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  <c r="AK908" s="72"/>
      <c r="AL908" s="72"/>
      <c r="AM908" s="72"/>
      <c r="AN908" s="72"/>
    </row>
    <row r="909" spans="1:40" ht="12.75" customHeight="1" x14ac:dyDescent="0.25">
      <c r="A909" s="72"/>
      <c r="B909" s="72"/>
      <c r="C909" s="72"/>
      <c r="D909" s="74"/>
      <c r="E909" s="74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  <c r="AK909" s="72"/>
      <c r="AL909" s="72"/>
      <c r="AM909" s="72"/>
      <c r="AN909" s="72"/>
    </row>
    <row r="910" spans="1:40" ht="12.75" customHeight="1" x14ac:dyDescent="0.25">
      <c r="A910" s="72"/>
      <c r="B910" s="72"/>
      <c r="C910" s="72"/>
      <c r="D910" s="74"/>
      <c r="E910" s="74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  <c r="AK910" s="72"/>
      <c r="AL910" s="72"/>
      <c r="AM910" s="72"/>
      <c r="AN910" s="72"/>
    </row>
    <row r="911" spans="1:40" ht="12.75" customHeight="1" x14ac:dyDescent="0.25">
      <c r="A911" s="72"/>
      <c r="B911" s="72"/>
      <c r="C911" s="72"/>
      <c r="D911" s="74"/>
      <c r="E911" s="74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  <c r="AK911" s="72"/>
      <c r="AL911" s="72"/>
      <c r="AM911" s="72"/>
      <c r="AN911" s="72"/>
    </row>
    <row r="912" spans="1:40" ht="12.75" customHeight="1" x14ac:dyDescent="0.25">
      <c r="A912" s="72"/>
      <c r="B912" s="72"/>
      <c r="C912" s="72"/>
      <c r="D912" s="74"/>
      <c r="E912" s="74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  <c r="AK912" s="72"/>
      <c r="AL912" s="72"/>
      <c r="AM912" s="72"/>
      <c r="AN912" s="72"/>
    </row>
    <row r="913" spans="1:40" ht="12.75" customHeight="1" x14ac:dyDescent="0.25">
      <c r="A913" s="72"/>
      <c r="B913" s="72"/>
      <c r="C913" s="72"/>
      <c r="D913" s="74"/>
      <c r="E913" s="74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  <c r="AK913" s="72"/>
      <c r="AL913" s="72"/>
      <c r="AM913" s="72"/>
      <c r="AN913" s="72"/>
    </row>
    <row r="914" spans="1:40" ht="12.75" customHeight="1" x14ac:dyDescent="0.25">
      <c r="A914" s="72"/>
      <c r="B914" s="72"/>
      <c r="C914" s="72"/>
      <c r="D914" s="74"/>
      <c r="E914" s="74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  <c r="AK914" s="72"/>
      <c r="AL914" s="72"/>
      <c r="AM914" s="72"/>
      <c r="AN914" s="72"/>
    </row>
    <row r="915" spans="1:40" ht="12.75" customHeight="1" x14ac:dyDescent="0.25">
      <c r="A915" s="72"/>
      <c r="B915" s="72"/>
      <c r="C915" s="72"/>
      <c r="D915" s="74"/>
      <c r="E915" s="74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  <c r="AK915" s="72"/>
      <c r="AL915" s="72"/>
      <c r="AM915" s="72"/>
      <c r="AN915" s="72"/>
    </row>
    <row r="916" spans="1:40" ht="12.75" customHeight="1" x14ac:dyDescent="0.25">
      <c r="A916" s="72"/>
      <c r="B916" s="72"/>
      <c r="C916" s="72"/>
      <c r="D916" s="74"/>
      <c r="E916" s="74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  <c r="AK916" s="72"/>
      <c r="AL916" s="72"/>
      <c r="AM916" s="72"/>
      <c r="AN916" s="72"/>
    </row>
    <row r="917" spans="1:40" ht="12.75" customHeight="1" x14ac:dyDescent="0.25">
      <c r="A917" s="72"/>
      <c r="B917" s="72"/>
      <c r="C917" s="72"/>
      <c r="D917" s="74"/>
      <c r="E917" s="74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  <c r="AK917" s="72"/>
      <c r="AL917" s="72"/>
      <c r="AM917" s="72"/>
      <c r="AN917" s="72"/>
    </row>
    <row r="918" spans="1:40" ht="12.75" customHeight="1" x14ac:dyDescent="0.25">
      <c r="A918" s="72"/>
      <c r="B918" s="72"/>
      <c r="C918" s="72"/>
      <c r="D918" s="74"/>
      <c r="E918" s="74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  <c r="AK918" s="72"/>
      <c r="AL918" s="72"/>
      <c r="AM918" s="72"/>
      <c r="AN918" s="72"/>
    </row>
    <row r="919" spans="1:40" ht="12.75" customHeight="1" x14ac:dyDescent="0.25">
      <c r="A919" s="72"/>
      <c r="B919" s="72"/>
      <c r="C919" s="72"/>
      <c r="D919" s="74"/>
      <c r="E919" s="74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  <c r="AK919" s="72"/>
      <c r="AL919" s="72"/>
      <c r="AM919" s="72"/>
      <c r="AN919" s="72"/>
    </row>
    <row r="920" spans="1:40" ht="12.75" customHeight="1" x14ac:dyDescent="0.25">
      <c r="A920" s="72"/>
      <c r="B920" s="72"/>
      <c r="C920" s="72"/>
      <c r="D920" s="74"/>
      <c r="E920" s="74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  <c r="AK920" s="72"/>
      <c r="AL920" s="72"/>
      <c r="AM920" s="72"/>
      <c r="AN920" s="72"/>
    </row>
    <row r="921" spans="1:40" ht="12.75" customHeight="1" x14ac:dyDescent="0.25">
      <c r="A921" s="72"/>
      <c r="B921" s="72"/>
      <c r="C921" s="72"/>
      <c r="D921" s="74"/>
      <c r="E921" s="74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  <c r="AK921" s="72"/>
      <c r="AL921" s="72"/>
      <c r="AM921" s="72"/>
      <c r="AN921" s="72"/>
    </row>
    <row r="922" spans="1:40" ht="12.75" customHeight="1" x14ac:dyDescent="0.25">
      <c r="A922" s="72"/>
      <c r="B922" s="72"/>
      <c r="C922" s="72"/>
      <c r="D922" s="74"/>
      <c r="E922" s="74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  <c r="AK922" s="72"/>
      <c r="AL922" s="72"/>
      <c r="AM922" s="72"/>
      <c r="AN922" s="72"/>
    </row>
    <row r="923" spans="1:40" ht="12.75" customHeight="1" x14ac:dyDescent="0.25">
      <c r="A923" s="72"/>
      <c r="B923" s="72"/>
      <c r="C923" s="72"/>
      <c r="D923" s="74"/>
      <c r="E923" s="74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  <c r="AC923" s="72"/>
      <c r="AD923" s="72"/>
      <c r="AE923" s="72"/>
      <c r="AF923" s="72"/>
      <c r="AG923" s="72"/>
      <c r="AH923" s="72"/>
      <c r="AI923" s="72"/>
      <c r="AJ923" s="72"/>
      <c r="AK923" s="72"/>
      <c r="AL923" s="72"/>
      <c r="AM923" s="72"/>
      <c r="AN923" s="72"/>
    </row>
    <row r="924" spans="1:40" ht="12.75" customHeight="1" x14ac:dyDescent="0.25">
      <c r="A924" s="72"/>
      <c r="B924" s="72"/>
      <c r="C924" s="72"/>
      <c r="D924" s="74"/>
      <c r="E924" s="74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  <c r="AC924" s="72"/>
      <c r="AD924" s="72"/>
      <c r="AE924" s="72"/>
      <c r="AF924" s="72"/>
      <c r="AG924" s="72"/>
      <c r="AH924" s="72"/>
      <c r="AI924" s="72"/>
      <c r="AJ924" s="72"/>
      <c r="AK924" s="72"/>
      <c r="AL924" s="72"/>
      <c r="AM924" s="72"/>
      <c r="AN924" s="72"/>
    </row>
    <row r="925" spans="1:40" ht="12.75" customHeight="1" x14ac:dyDescent="0.25">
      <c r="A925" s="72"/>
      <c r="B925" s="72"/>
      <c r="C925" s="72"/>
      <c r="D925" s="74"/>
      <c r="E925" s="74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  <c r="AC925" s="72"/>
      <c r="AD925" s="72"/>
      <c r="AE925" s="72"/>
      <c r="AF925" s="72"/>
      <c r="AG925" s="72"/>
      <c r="AH925" s="72"/>
      <c r="AI925" s="72"/>
      <c r="AJ925" s="72"/>
      <c r="AK925" s="72"/>
      <c r="AL925" s="72"/>
      <c r="AM925" s="72"/>
      <c r="AN925" s="72"/>
    </row>
    <row r="926" spans="1:40" ht="12.75" customHeight="1" x14ac:dyDescent="0.25">
      <c r="A926" s="72"/>
      <c r="B926" s="72"/>
      <c r="C926" s="72"/>
      <c r="D926" s="74"/>
      <c r="E926" s="74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  <c r="AC926" s="72"/>
      <c r="AD926" s="72"/>
      <c r="AE926" s="72"/>
      <c r="AF926" s="72"/>
      <c r="AG926" s="72"/>
      <c r="AH926" s="72"/>
      <c r="AI926" s="72"/>
      <c r="AJ926" s="72"/>
      <c r="AK926" s="72"/>
      <c r="AL926" s="72"/>
      <c r="AM926" s="72"/>
      <c r="AN926" s="72"/>
    </row>
    <row r="927" spans="1:40" ht="12.75" customHeight="1" x14ac:dyDescent="0.25">
      <c r="A927" s="72"/>
      <c r="B927" s="72"/>
      <c r="C927" s="72"/>
      <c r="D927" s="74"/>
      <c r="E927" s="74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  <c r="AC927" s="72"/>
      <c r="AD927" s="72"/>
      <c r="AE927" s="72"/>
      <c r="AF927" s="72"/>
      <c r="AG927" s="72"/>
      <c r="AH927" s="72"/>
      <c r="AI927" s="72"/>
      <c r="AJ927" s="72"/>
      <c r="AK927" s="72"/>
      <c r="AL927" s="72"/>
      <c r="AM927" s="72"/>
      <c r="AN927" s="72"/>
    </row>
    <row r="928" spans="1:40" ht="12.75" customHeight="1" x14ac:dyDescent="0.25">
      <c r="A928" s="72"/>
      <c r="B928" s="72"/>
      <c r="C928" s="72"/>
      <c r="D928" s="74"/>
      <c r="E928" s="74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  <c r="AC928" s="72"/>
      <c r="AD928" s="72"/>
      <c r="AE928" s="72"/>
      <c r="AF928" s="72"/>
      <c r="AG928" s="72"/>
      <c r="AH928" s="72"/>
      <c r="AI928" s="72"/>
      <c r="AJ928" s="72"/>
      <c r="AK928" s="72"/>
      <c r="AL928" s="72"/>
      <c r="AM928" s="72"/>
      <c r="AN928" s="72"/>
    </row>
    <row r="929" spans="1:40" ht="12.75" customHeight="1" x14ac:dyDescent="0.25">
      <c r="A929" s="72"/>
      <c r="B929" s="72"/>
      <c r="C929" s="72"/>
      <c r="D929" s="74"/>
      <c r="E929" s="74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  <c r="AC929" s="72"/>
      <c r="AD929" s="72"/>
      <c r="AE929" s="72"/>
      <c r="AF929" s="72"/>
      <c r="AG929" s="72"/>
      <c r="AH929" s="72"/>
      <c r="AI929" s="72"/>
      <c r="AJ929" s="72"/>
      <c r="AK929" s="72"/>
      <c r="AL929" s="72"/>
      <c r="AM929" s="72"/>
      <c r="AN929" s="72"/>
    </row>
    <row r="930" spans="1:40" ht="12.75" customHeight="1" x14ac:dyDescent="0.25">
      <c r="A930" s="72"/>
      <c r="B930" s="72"/>
      <c r="C930" s="72"/>
      <c r="D930" s="74"/>
      <c r="E930" s="74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  <c r="AC930" s="72"/>
      <c r="AD930" s="72"/>
      <c r="AE930" s="72"/>
      <c r="AF930" s="72"/>
      <c r="AG930" s="72"/>
      <c r="AH930" s="72"/>
      <c r="AI930" s="72"/>
      <c r="AJ930" s="72"/>
      <c r="AK930" s="72"/>
      <c r="AL930" s="72"/>
      <c r="AM930" s="72"/>
      <c r="AN930" s="72"/>
    </row>
    <row r="931" spans="1:40" ht="12.75" customHeight="1" x14ac:dyDescent="0.25">
      <c r="A931" s="72"/>
      <c r="B931" s="72"/>
      <c r="C931" s="72"/>
      <c r="D931" s="74"/>
      <c r="E931" s="74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  <c r="AC931" s="72"/>
      <c r="AD931" s="72"/>
      <c r="AE931" s="72"/>
      <c r="AF931" s="72"/>
      <c r="AG931" s="72"/>
      <c r="AH931" s="72"/>
      <c r="AI931" s="72"/>
      <c r="AJ931" s="72"/>
      <c r="AK931" s="72"/>
      <c r="AL931" s="72"/>
      <c r="AM931" s="72"/>
      <c r="AN931" s="72"/>
    </row>
    <row r="932" spans="1:40" ht="12.75" customHeight="1" x14ac:dyDescent="0.25">
      <c r="A932" s="72"/>
      <c r="B932" s="72"/>
      <c r="C932" s="72"/>
      <c r="D932" s="74"/>
      <c r="E932" s="74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  <c r="AC932" s="72"/>
      <c r="AD932" s="72"/>
      <c r="AE932" s="72"/>
      <c r="AF932" s="72"/>
      <c r="AG932" s="72"/>
      <c r="AH932" s="72"/>
      <c r="AI932" s="72"/>
      <c r="AJ932" s="72"/>
      <c r="AK932" s="72"/>
      <c r="AL932" s="72"/>
      <c r="AM932" s="72"/>
      <c r="AN932" s="72"/>
    </row>
    <row r="933" spans="1:40" ht="12.75" customHeight="1" x14ac:dyDescent="0.25">
      <c r="A933" s="72"/>
      <c r="B933" s="72"/>
      <c r="C933" s="72"/>
      <c r="D933" s="74"/>
      <c r="E933" s="74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  <c r="AC933" s="72"/>
      <c r="AD933" s="72"/>
      <c r="AE933" s="72"/>
      <c r="AF933" s="72"/>
      <c r="AG933" s="72"/>
      <c r="AH933" s="72"/>
      <c r="AI933" s="72"/>
      <c r="AJ933" s="72"/>
      <c r="AK933" s="72"/>
      <c r="AL933" s="72"/>
      <c r="AM933" s="72"/>
      <c r="AN933" s="72"/>
    </row>
    <row r="934" spans="1:40" ht="12.75" customHeight="1" x14ac:dyDescent="0.25">
      <c r="A934" s="72"/>
      <c r="B934" s="72"/>
      <c r="C934" s="72"/>
      <c r="D934" s="74"/>
      <c r="E934" s="74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  <c r="AC934" s="72"/>
      <c r="AD934" s="72"/>
      <c r="AE934" s="72"/>
      <c r="AF934" s="72"/>
      <c r="AG934" s="72"/>
      <c r="AH934" s="72"/>
      <c r="AI934" s="72"/>
      <c r="AJ934" s="72"/>
      <c r="AK934" s="72"/>
      <c r="AL934" s="72"/>
      <c r="AM934" s="72"/>
      <c r="AN934" s="72"/>
    </row>
    <row r="935" spans="1:40" ht="12.75" customHeight="1" x14ac:dyDescent="0.25">
      <c r="A935" s="72"/>
      <c r="B935" s="72"/>
      <c r="C935" s="72"/>
      <c r="D935" s="74"/>
      <c r="E935" s="74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  <c r="AC935" s="72"/>
      <c r="AD935" s="72"/>
      <c r="AE935" s="72"/>
      <c r="AF935" s="72"/>
      <c r="AG935" s="72"/>
      <c r="AH935" s="72"/>
      <c r="AI935" s="72"/>
      <c r="AJ935" s="72"/>
      <c r="AK935" s="72"/>
      <c r="AL935" s="72"/>
      <c r="AM935" s="72"/>
      <c r="AN935" s="72"/>
    </row>
    <row r="936" spans="1:40" ht="12.75" customHeight="1" x14ac:dyDescent="0.25">
      <c r="A936" s="72"/>
      <c r="B936" s="72"/>
      <c r="C936" s="72"/>
      <c r="D936" s="74"/>
      <c r="E936" s="74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  <c r="AC936" s="72"/>
      <c r="AD936" s="72"/>
      <c r="AE936" s="72"/>
      <c r="AF936" s="72"/>
      <c r="AG936" s="72"/>
      <c r="AH936" s="72"/>
      <c r="AI936" s="72"/>
      <c r="AJ936" s="72"/>
      <c r="AK936" s="72"/>
      <c r="AL936" s="72"/>
      <c r="AM936" s="72"/>
      <c r="AN936" s="72"/>
    </row>
    <row r="937" spans="1:40" ht="12.75" customHeight="1" x14ac:dyDescent="0.25">
      <c r="A937" s="72"/>
      <c r="B937" s="72"/>
      <c r="C937" s="72"/>
      <c r="D937" s="74"/>
      <c r="E937" s="74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  <c r="AC937" s="72"/>
      <c r="AD937" s="72"/>
      <c r="AE937" s="72"/>
      <c r="AF937" s="72"/>
      <c r="AG937" s="72"/>
      <c r="AH937" s="72"/>
      <c r="AI937" s="72"/>
      <c r="AJ937" s="72"/>
      <c r="AK937" s="72"/>
      <c r="AL937" s="72"/>
      <c r="AM937" s="72"/>
      <c r="AN937" s="72"/>
    </row>
    <row r="938" spans="1:40" ht="12.75" customHeight="1" x14ac:dyDescent="0.25">
      <c r="A938" s="72"/>
      <c r="B938" s="72"/>
      <c r="C938" s="72"/>
      <c r="D938" s="74"/>
      <c r="E938" s="74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  <c r="AC938" s="72"/>
      <c r="AD938" s="72"/>
      <c r="AE938" s="72"/>
      <c r="AF938" s="72"/>
      <c r="AG938" s="72"/>
      <c r="AH938" s="72"/>
      <c r="AI938" s="72"/>
      <c r="AJ938" s="72"/>
      <c r="AK938" s="72"/>
      <c r="AL938" s="72"/>
      <c r="AM938" s="72"/>
      <c r="AN938" s="72"/>
    </row>
    <row r="939" spans="1:40" ht="12.75" customHeight="1" x14ac:dyDescent="0.25">
      <c r="A939" s="72"/>
      <c r="B939" s="72"/>
      <c r="C939" s="72"/>
      <c r="D939" s="74"/>
      <c r="E939" s="74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  <c r="AC939" s="72"/>
      <c r="AD939" s="72"/>
      <c r="AE939" s="72"/>
      <c r="AF939" s="72"/>
      <c r="AG939" s="72"/>
      <c r="AH939" s="72"/>
      <c r="AI939" s="72"/>
      <c r="AJ939" s="72"/>
      <c r="AK939" s="72"/>
      <c r="AL939" s="72"/>
      <c r="AM939" s="72"/>
      <c r="AN939" s="72"/>
    </row>
    <row r="940" spans="1:40" ht="12.75" customHeight="1" x14ac:dyDescent="0.25">
      <c r="A940" s="72"/>
      <c r="B940" s="72"/>
      <c r="C940" s="72"/>
      <c r="D940" s="74"/>
      <c r="E940" s="74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  <c r="AC940" s="72"/>
      <c r="AD940" s="72"/>
      <c r="AE940" s="72"/>
      <c r="AF940" s="72"/>
      <c r="AG940" s="72"/>
      <c r="AH940" s="72"/>
      <c r="AI940" s="72"/>
      <c r="AJ940" s="72"/>
      <c r="AK940" s="72"/>
      <c r="AL940" s="72"/>
      <c r="AM940" s="72"/>
      <c r="AN940" s="72"/>
    </row>
    <row r="941" spans="1:40" ht="12.75" customHeight="1" x14ac:dyDescent="0.25">
      <c r="A941" s="72"/>
      <c r="B941" s="72"/>
      <c r="C941" s="72"/>
      <c r="D941" s="74"/>
      <c r="E941" s="74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  <c r="AC941" s="72"/>
      <c r="AD941" s="72"/>
      <c r="AE941" s="72"/>
      <c r="AF941" s="72"/>
      <c r="AG941" s="72"/>
      <c r="AH941" s="72"/>
      <c r="AI941" s="72"/>
      <c r="AJ941" s="72"/>
      <c r="AK941" s="72"/>
      <c r="AL941" s="72"/>
      <c r="AM941" s="72"/>
      <c r="AN941" s="72"/>
    </row>
    <row r="942" spans="1:40" ht="12.75" customHeight="1" x14ac:dyDescent="0.25">
      <c r="A942" s="72"/>
      <c r="B942" s="72"/>
      <c r="C942" s="72"/>
      <c r="D942" s="74"/>
      <c r="E942" s="74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  <c r="AK942" s="72"/>
      <c r="AL942" s="72"/>
      <c r="AM942" s="72"/>
      <c r="AN942" s="72"/>
    </row>
    <row r="943" spans="1:40" ht="12.75" customHeight="1" x14ac:dyDescent="0.25">
      <c r="A943" s="72"/>
      <c r="B943" s="72"/>
      <c r="C943" s="72"/>
      <c r="D943" s="74"/>
      <c r="E943" s="74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  <c r="AK943" s="72"/>
      <c r="AL943" s="72"/>
      <c r="AM943" s="72"/>
      <c r="AN943" s="72"/>
    </row>
    <row r="944" spans="1:40" ht="12.75" customHeight="1" x14ac:dyDescent="0.25">
      <c r="A944" s="72"/>
      <c r="B944" s="72"/>
      <c r="C944" s="72"/>
      <c r="D944" s="74"/>
      <c r="E944" s="74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  <c r="AC944" s="72"/>
      <c r="AD944" s="72"/>
      <c r="AE944" s="72"/>
      <c r="AF944" s="72"/>
      <c r="AG944" s="72"/>
      <c r="AH944" s="72"/>
      <c r="AI944" s="72"/>
      <c r="AJ944" s="72"/>
      <c r="AK944" s="72"/>
      <c r="AL944" s="72"/>
      <c r="AM944" s="72"/>
      <c r="AN944" s="72"/>
    </row>
    <row r="945" spans="1:40" ht="12.75" customHeight="1" x14ac:dyDescent="0.25">
      <c r="A945" s="72"/>
      <c r="B945" s="72"/>
      <c r="C945" s="72"/>
      <c r="D945" s="74"/>
      <c r="E945" s="74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  <c r="AK945" s="72"/>
      <c r="AL945" s="72"/>
      <c r="AM945" s="72"/>
      <c r="AN945" s="72"/>
    </row>
    <row r="946" spans="1:40" ht="12.75" customHeight="1" x14ac:dyDescent="0.25">
      <c r="A946" s="72"/>
      <c r="B946" s="72"/>
      <c r="C946" s="72"/>
      <c r="D946" s="74"/>
      <c r="E946" s="74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  <c r="AN946" s="72"/>
    </row>
    <row r="947" spans="1:40" ht="12.75" customHeight="1" x14ac:dyDescent="0.25">
      <c r="A947" s="72"/>
      <c r="B947" s="72"/>
      <c r="C947" s="72"/>
      <c r="D947" s="74"/>
      <c r="E947" s="74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  <c r="AK947" s="72"/>
      <c r="AL947" s="72"/>
      <c r="AM947" s="72"/>
      <c r="AN947" s="72"/>
    </row>
    <row r="948" spans="1:40" ht="12.75" customHeight="1" x14ac:dyDescent="0.25">
      <c r="A948" s="72"/>
      <c r="B948" s="72"/>
      <c r="C948" s="72"/>
      <c r="D948" s="74"/>
      <c r="E948" s="74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</row>
    <row r="949" spans="1:40" ht="12.75" customHeight="1" x14ac:dyDescent="0.25">
      <c r="A949" s="72"/>
      <c r="B949" s="72"/>
      <c r="C949" s="72"/>
      <c r="D949" s="74"/>
      <c r="E949" s="74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</row>
    <row r="950" spans="1:40" ht="12.75" customHeight="1" x14ac:dyDescent="0.25">
      <c r="A950" s="72"/>
      <c r="B950" s="72"/>
      <c r="C950" s="72"/>
      <c r="D950" s="74"/>
      <c r="E950" s="74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  <c r="AN950" s="72"/>
    </row>
    <row r="951" spans="1:40" ht="12.75" customHeight="1" x14ac:dyDescent="0.25">
      <c r="A951" s="72"/>
      <c r="B951" s="72"/>
      <c r="C951" s="72"/>
      <c r="D951" s="74"/>
      <c r="E951" s="74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  <c r="AK951" s="72"/>
      <c r="AL951" s="72"/>
      <c r="AM951" s="72"/>
      <c r="AN951" s="72"/>
    </row>
    <row r="952" spans="1:40" ht="12.75" customHeight="1" x14ac:dyDescent="0.25">
      <c r="A952" s="72"/>
      <c r="B952" s="72"/>
      <c r="C952" s="72"/>
      <c r="D952" s="74"/>
      <c r="E952" s="74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</row>
    <row r="953" spans="1:40" ht="12.75" customHeight="1" x14ac:dyDescent="0.25">
      <c r="A953" s="72"/>
      <c r="B953" s="72"/>
      <c r="C953" s="72"/>
      <c r="D953" s="74"/>
      <c r="E953" s="74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  <c r="AK953" s="72"/>
      <c r="AL953" s="72"/>
      <c r="AM953" s="72"/>
      <c r="AN953" s="72"/>
    </row>
    <row r="954" spans="1:40" ht="12.75" customHeight="1" x14ac:dyDescent="0.25">
      <c r="A954" s="72"/>
      <c r="B954" s="72"/>
      <c r="C954" s="72"/>
      <c r="D954" s="74"/>
      <c r="E954" s="74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  <c r="AC954" s="72"/>
      <c r="AD954" s="72"/>
      <c r="AE954" s="72"/>
      <c r="AF954" s="72"/>
      <c r="AG954" s="72"/>
      <c r="AH954" s="72"/>
      <c r="AI954" s="72"/>
      <c r="AJ954" s="72"/>
      <c r="AK954" s="72"/>
      <c r="AL954" s="72"/>
      <c r="AM954" s="72"/>
      <c r="AN954" s="72"/>
    </row>
    <row r="955" spans="1:40" ht="12.75" customHeight="1" x14ac:dyDescent="0.25">
      <c r="A955" s="72"/>
      <c r="B955" s="72"/>
      <c r="C955" s="72"/>
      <c r="D955" s="74"/>
      <c r="E955" s="74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  <c r="AC955" s="72"/>
      <c r="AD955" s="72"/>
      <c r="AE955" s="72"/>
      <c r="AF955" s="72"/>
      <c r="AG955" s="72"/>
      <c r="AH955" s="72"/>
      <c r="AI955" s="72"/>
      <c r="AJ955" s="72"/>
      <c r="AK955" s="72"/>
      <c r="AL955" s="72"/>
      <c r="AM955" s="72"/>
      <c r="AN955" s="72"/>
    </row>
    <row r="956" spans="1:40" ht="12.75" customHeight="1" x14ac:dyDescent="0.25">
      <c r="A956" s="72"/>
      <c r="B956" s="72"/>
      <c r="C956" s="72"/>
      <c r="D956" s="74"/>
      <c r="E956" s="74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  <c r="AK956" s="72"/>
      <c r="AL956" s="72"/>
      <c r="AM956" s="72"/>
      <c r="AN956" s="72"/>
    </row>
    <row r="957" spans="1:40" ht="12.75" customHeight="1" x14ac:dyDescent="0.25">
      <c r="A957" s="72"/>
      <c r="B957" s="72"/>
      <c r="C957" s="72"/>
      <c r="D957" s="74"/>
      <c r="E957" s="74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  <c r="AC957" s="72"/>
      <c r="AD957" s="72"/>
      <c r="AE957" s="72"/>
      <c r="AF957" s="72"/>
      <c r="AG957" s="72"/>
      <c r="AH957" s="72"/>
      <c r="AI957" s="72"/>
      <c r="AJ957" s="72"/>
      <c r="AK957" s="72"/>
      <c r="AL957" s="72"/>
      <c r="AM957" s="72"/>
      <c r="AN957" s="72"/>
    </row>
    <row r="958" spans="1:40" ht="12.75" customHeight="1" x14ac:dyDescent="0.25">
      <c r="A958" s="72"/>
      <c r="B958" s="72"/>
      <c r="C958" s="72"/>
      <c r="D958" s="74"/>
      <c r="E958" s="74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  <c r="AC958" s="72"/>
      <c r="AD958" s="72"/>
      <c r="AE958" s="72"/>
      <c r="AF958" s="72"/>
      <c r="AG958" s="72"/>
      <c r="AH958" s="72"/>
      <c r="AI958" s="72"/>
      <c r="AJ958" s="72"/>
      <c r="AK958" s="72"/>
      <c r="AL958" s="72"/>
      <c r="AM958" s="72"/>
      <c r="AN958" s="72"/>
    </row>
    <row r="959" spans="1:40" ht="12.75" customHeight="1" x14ac:dyDescent="0.25">
      <c r="A959" s="72"/>
      <c r="B959" s="72"/>
      <c r="C959" s="72"/>
      <c r="D959" s="74"/>
      <c r="E959" s="74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  <c r="AC959" s="72"/>
      <c r="AD959" s="72"/>
      <c r="AE959" s="72"/>
      <c r="AF959" s="72"/>
      <c r="AG959" s="72"/>
      <c r="AH959" s="72"/>
      <c r="AI959" s="72"/>
      <c r="AJ959" s="72"/>
      <c r="AK959" s="72"/>
      <c r="AL959" s="72"/>
      <c r="AM959" s="72"/>
      <c r="AN959" s="72"/>
    </row>
    <row r="960" spans="1:40" ht="12.75" customHeight="1" x14ac:dyDescent="0.25">
      <c r="A960" s="72"/>
      <c r="B960" s="72"/>
      <c r="C960" s="72"/>
      <c r="D960" s="74"/>
      <c r="E960" s="74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  <c r="AC960" s="72"/>
      <c r="AD960" s="72"/>
      <c r="AE960" s="72"/>
      <c r="AF960" s="72"/>
      <c r="AG960" s="72"/>
      <c r="AH960" s="72"/>
      <c r="AI960" s="72"/>
      <c r="AJ960" s="72"/>
      <c r="AK960" s="72"/>
      <c r="AL960" s="72"/>
      <c r="AM960" s="72"/>
      <c r="AN960" s="72"/>
    </row>
    <row r="961" spans="1:40" ht="12.75" customHeight="1" x14ac:dyDescent="0.25">
      <c r="A961" s="72"/>
      <c r="B961" s="72"/>
      <c r="C961" s="72"/>
      <c r="D961" s="74"/>
      <c r="E961" s="74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  <c r="AC961" s="72"/>
      <c r="AD961" s="72"/>
      <c r="AE961" s="72"/>
      <c r="AF961" s="72"/>
      <c r="AG961" s="72"/>
      <c r="AH961" s="72"/>
      <c r="AI961" s="72"/>
      <c r="AJ961" s="72"/>
      <c r="AK961" s="72"/>
      <c r="AL961" s="72"/>
      <c r="AM961" s="72"/>
      <c r="AN961" s="72"/>
    </row>
    <row r="962" spans="1:40" ht="12.75" customHeight="1" x14ac:dyDescent="0.25">
      <c r="A962" s="72"/>
      <c r="B962" s="72"/>
      <c r="C962" s="72"/>
      <c r="D962" s="74"/>
      <c r="E962" s="74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  <c r="AK962" s="72"/>
      <c r="AL962" s="72"/>
      <c r="AM962" s="72"/>
      <c r="AN962" s="72"/>
    </row>
    <row r="963" spans="1:40" ht="12.75" customHeight="1" x14ac:dyDescent="0.25">
      <c r="A963" s="72"/>
      <c r="B963" s="72"/>
      <c r="C963" s="72"/>
      <c r="D963" s="74"/>
      <c r="E963" s="74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  <c r="AC963" s="72"/>
      <c r="AD963" s="72"/>
      <c r="AE963" s="72"/>
      <c r="AF963" s="72"/>
      <c r="AG963" s="72"/>
      <c r="AH963" s="72"/>
      <c r="AI963" s="72"/>
      <c r="AJ963" s="72"/>
      <c r="AK963" s="72"/>
      <c r="AL963" s="72"/>
      <c r="AM963" s="72"/>
      <c r="AN963" s="72"/>
    </row>
    <row r="964" spans="1:40" ht="12.75" customHeight="1" x14ac:dyDescent="0.25">
      <c r="A964" s="72"/>
      <c r="B964" s="72"/>
      <c r="C964" s="72"/>
      <c r="D964" s="74"/>
      <c r="E964" s="74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  <c r="AC964" s="72"/>
      <c r="AD964" s="72"/>
      <c r="AE964" s="72"/>
      <c r="AF964" s="72"/>
      <c r="AG964" s="72"/>
      <c r="AH964" s="72"/>
      <c r="AI964" s="72"/>
      <c r="AJ964" s="72"/>
      <c r="AK964" s="72"/>
      <c r="AL964" s="72"/>
      <c r="AM964" s="72"/>
      <c r="AN964" s="72"/>
    </row>
    <row r="965" spans="1:40" ht="12.75" customHeight="1" x14ac:dyDescent="0.25">
      <c r="A965" s="72"/>
      <c r="B965" s="72"/>
      <c r="C965" s="72"/>
      <c r="D965" s="74"/>
      <c r="E965" s="74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  <c r="AC965" s="72"/>
      <c r="AD965" s="72"/>
      <c r="AE965" s="72"/>
      <c r="AF965" s="72"/>
      <c r="AG965" s="72"/>
      <c r="AH965" s="72"/>
      <c r="AI965" s="72"/>
      <c r="AJ965" s="72"/>
      <c r="AK965" s="72"/>
      <c r="AL965" s="72"/>
      <c r="AM965" s="72"/>
      <c r="AN965" s="72"/>
    </row>
    <row r="966" spans="1:40" ht="12.75" customHeight="1" x14ac:dyDescent="0.25">
      <c r="A966" s="72"/>
      <c r="B966" s="72"/>
      <c r="C966" s="72"/>
      <c r="D966" s="74"/>
      <c r="E966" s="74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  <c r="AK966" s="72"/>
      <c r="AL966" s="72"/>
      <c r="AM966" s="72"/>
      <c r="AN966" s="72"/>
    </row>
    <row r="967" spans="1:40" ht="12.75" customHeight="1" x14ac:dyDescent="0.25">
      <c r="A967" s="72"/>
      <c r="B967" s="72"/>
      <c r="C967" s="72"/>
      <c r="D967" s="74"/>
      <c r="E967" s="74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  <c r="AK967" s="72"/>
      <c r="AL967" s="72"/>
      <c r="AM967" s="72"/>
      <c r="AN967" s="72"/>
    </row>
    <row r="968" spans="1:40" ht="12.75" customHeight="1" x14ac:dyDescent="0.25">
      <c r="A968" s="72"/>
      <c r="B968" s="72"/>
      <c r="C968" s="72"/>
      <c r="D968" s="74"/>
      <c r="E968" s="74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  <c r="AC968" s="72"/>
      <c r="AD968" s="72"/>
      <c r="AE968" s="72"/>
      <c r="AF968" s="72"/>
      <c r="AG968" s="72"/>
      <c r="AH968" s="72"/>
      <c r="AI968" s="72"/>
      <c r="AJ968" s="72"/>
      <c r="AK968" s="72"/>
      <c r="AL968" s="72"/>
      <c r="AM968" s="72"/>
      <c r="AN968" s="72"/>
    </row>
    <row r="969" spans="1:40" ht="12.75" customHeight="1" x14ac:dyDescent="0.25">
      <c r="A969" s="72"/>
      <c r="B969" s="72"/>
      <c r="C969" s="72"/>
      <c r="D969" s="74"/>
      <c r="E969" s="74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  <c r="AC969" s="72"/>
      <c r="AD969" s="72"/>
      <c r="AE969" s="72"/>
      <c r="AF969" s="72"/>
      <c r="AG969" s="72"/>
      <c r="AH969" s="72"/>
      <c r="AI969" s="72"/>
      <c r="AJ969" s="72"/>
      <c r="AK969" s="72"/>
      <c r="AL969" s="72"/>
      <c r="AM969" s="72"/>
      <c r="AN969" s="72"/>
    </row>
    <row r="970" spans="1:40" ht="12.75" customHeight="1" x14ac:dyDescent="0.25">
      <c r="A970" s="72"/>
      <c r="B970" s="72"/>
      <c r="C970" s="72"/>
      <c r="D970" s="74"/>
      <c r="E970" s="74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  <c r="AC970" s="72"/>
      <c r="AD970" s="72"/>
      <c r="AE970" s="72"/>
      <c r="AF970" s="72"/>
      <c r="AG970" s="72"/>
      <c r="AH970" s="72"/>
      <c r="AI970" s="72"/>
      <c r="AJ970" s="72"/>
      <c r="AK970" s="72"/>
      <c r="AL970" s="72"/>
      <c r="AM970" s="72"/>
      <c r="AN970" s="72"/>
    </row>
    <row r="971" spans="1:40" ht="12.75" customHeight="1" x14ac:dyDescent="0.25">
      <c r="A971" s="72"/>
      <c r="B971" s="72"/>
      <c r="C971" s="72"/>
      <c r="D971" s="74"/>
      <c r="E971" s="74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  <c r="AK971" s="72"/>
      <c r="AL971" s="72"/>
      <c r="AM971" s="72"/>
      <c r="AN971" s="72"/>
    </row>
    <row r="972" spans="1:40" ht="12.75" customHeight="1" x14ac:dyDescent="0.25">
      <c r="A972" s="72"/>
      <c r="B972" s="72"/>
      <c r="C972" s="72"/>
      <c r="D972" s="74"/>
      <c r="E972" s="74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</row>
    <row r="973" spans="1:40" ht="12.75" customHeight="1" x14ac:dyDescent="0.25">
      <c r="A973" s="72"/>
      <c r="B973" s="72"/>
      <c r="C973" s="72"/>
      <c r="D973" s="74"/>
      <c r="E973" s="74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  <c r="AC973" s="72"/>
      <c r="AD973" s="72"/>
      <c r="AE973" s="72"/>
      <c r="AF973" s="72"/>
      <c r="AG973" s="72"/>
      <c r="AH973" s="72"/>
      <c r="AI973" s="72"/>
      <c r="AJ973" s="72"/>
      <c r="AK973" s="72"/>
      <c r="AL973" s="72"/>
      <c r="AM973" s="72"/>
      <c r="AN973" s="72"/>
    </row>
    <row r="974" spans="1:40" ht="12.75" customHeight="1" x14ac:dyDescent="0.25">
      <c r="A974" s="72"/>
      <c r="B974" s="72"/>
      <c r="C974" s="72"/>
      <c r="D974" s="74"/>
      <c r="E974" s="74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  <c r="AK974" s="72"/>
      <c r="AL974" s="72"/>
      <c r="AM974" s="72"/>
      <c r="AN974" s="72"/>
    </row>
    <row r="975" spans="1:40" ht="12.75" customHeight="1" x14ac:dyDescent="0.25">
      <c r="A975" s="72"/>
      <c r="B975" s="72"/>
      <c r="C975" s="72"/>
      <c r="D975" s="74"/>
      <c r="E975" s="74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  <c r="AK975" s="72"/>
      <c r="AL975" s="72"/>
      <c r="AM975" s="72"/>
      <c r="AN975" s="72"/>
    </row>
    <row r="976" spans="1:40" ht="12.75" customHeight="1" x14ac:dyDescent="0.25">
      <c r="A976" s="72"/>
      <c r="B976" s="72"/>
      <c r="C976" s="72"/>
      <c r="D976" s="74"/>
      <c r="E976" s="74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  <c r="AK976" s="72"/>
      <c r="AL976" s="72"/>
      <c r="AM976" s="72"/>
      <c r="AN976" s="72"/>
    </row>
    <row r="977" spans="1:40" ht="12.75" customHeight="1" x14ac:dyDescent="0.25">
      <c r="A977" s="72"/>
      <c r="B977" s="72"/>
      <c r="C977" s="72"/>
      <c r="D977" s="74"/>
      <c r="E977" s="74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  <c r="AK977" s="72"/>
      <c r="AL977" s="72"/>
      <c r="AM977" s="72"/>
      <c r="AN977" s="72"/>
    </row>
    <row r="978" spans="1:40" ht="12.75" customHeight="1" x14ac:dyDescent="0.25">
      <c r="A978" s="72"/>
      <c r="B978" s="72"/>
      <c r="C978" s="72"/>
      <c r="D978" s="74"/>
      <c r="E978" s="74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  <c r="AA978" s="72"/>
      <c r="AB978" s="72"/>
      <c r="AC978" s="72"/>
      <c r="AD978" s="72"/>
      <c r="AE978" s="72"/>
      <c r="AF978" s="72"/>
      <c r="AG978" s="72"/>
      <c r="AH978" s="72"/>
      <c r="AI978" s="72"/>
      <c r="AJ978" s="72"/>
      <c r="AK978" s="72"/>
      <c r="AL978" s="72"/>
      <c r="AM978" s="72"/>
      <c r="AN978" s="72"/>
    </row>
    <row r="979" spans="1:40" ht="12.75" customHeight="1" x14ac:dyDescent="0.25">
      <c r="A979" s="72"/>
      <c r="B979" s="72"/>
      <c r="C979" s="72"/>
      <c r="D979" s="74"/>
      <c r="E979" s="74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  <c r="AC979" s="72"/>
      <c r="AD979" s="72"/>
      <c r="AE979" s="72"/>
      <c r="AF979" s="72"/>
      <c r="AG979" s="72"/>
      <c r="AH979" s="72"/>
      <c r="AI979" s="72"/>
      <c r="AJ979" s="72"/>
      <c r="AK979" s="72"/>
      <c r="AL979" s="72"/>
      <c r="AM979" s="72"/>
      <c r="AN979" s="72"/>
    </row>
    <row r="980" spans="1:40" ht="12.75" customHeight="1" x14ac:dyDescent="0.25">
      <c r="A980" s="72"/>
      <c r="B980" s="72"/>
      <c r="C980" s="72"/>
      <c r="D980" s="74"/>
      <c r="E980" s="74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  <c r="AC980" s="72"/>
      <c r="AD980" s="72"/>
      <c r="AE980" s="72"/>
      <c r="AF980" s="72"/>
      <c r="AG980" s="72"/>
      <c r="AH980" s="72"/>
      <c r="AI980" s="72"/>
      <c r="AJ980" s="72"/>
      <c r="AK980" s="72"/>
      <c r="AL980" s="72"/>
      <c r="AM980" s="72"/>
      <c r="AN980" s="72"/>
    </row>
    <row r="981" spans="1:40" ht="12.75" customHeight="1" x14ac:dyDescent="0.25">
      <c r="A981" s="72"/>
      <c r="B981" s="72"/>
      <c r="C981" s="72"/>
      <c r="D981" s="74"/>
      <c r="E981" s="74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  <c r="AN981" s="72"/>
    </row>
    <row r="982" spans="1:40" ht="12.75" customHeight="1" x14ac:dyDescent="0.25">
      <c r="A982" s="72"/>
      <c r="B982" s="72"/>
      <c r="C982" s="72"/>
      <c r="D982" s="74"/>
      <c r="E982" s="74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  <c r="AC982" s="72"/>
      <c r="AD982" s="72"/>
      <c r="AE982" s="72"/>
      <c r="AF982" s="72"/>
      <c r="AG982" s="72"/>
      <c r="AH982" s="72"/>
      <c r="AI982" s="72"/>
      <c r="AJ982" s="72"/>
      <c r="AK982" s="72"/>
      <c r="AL982" s="72"/>
      <c r="AM982" s="72"/>
      <c r="AN982" s="72"/>
    </row>
    <row r="983" spans="1:40" ht="12.75" customHeight="1" x14ac:dyDescent="0.25">
      <c r="A983" s="72"/>
      <c r="B983" s="72"/>
      <c r="C983" s="72"/>
      <c r="D983" s="74"/>
      <c r="E983" s="74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  <c r="AC983" s="72"/>
      <c r="AD983" s="72"/>
      <c r="AE983" s="72"/>
      <c r="AF983" s="72"/>
      <c r="AG983" s="72"/>
      <c r="AH983" s="72"/>
      <c r="AI983" s="72"/>
      <c r="AJ983" s="72"/>
      <c r="AK983" s="72"/>
      <c r="AL983" s="72"/>
      <c r="AM983" s="72"/>
      <c r="AN983" s="72"/>
    </row>
    <row r="984" spans="1:40" ht="12.75" customHeight="1" x14ac:dyDescent="0.25">
      <c r="A984" s="72"/>
      <c r="B984" s="72"/>
      <c r="C984" s="72"/>
      <c r="D984" s="74"/>
      <c r="E984" s="74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  <c r="AA984" s="72"/>
      <c r="AB984" s="72"/>
      <c r="AC984" s="72"/>
      <c r="AD984" s="72"/>
      <c r="AE984" s="72"/>
      <c r="AF984" s="72"/>
      <c r="AG984" s="72"/>
      <c r="AH984" s="72"/>
      <c r="AI984" s="72"/>
      <c r="AJ984" s="72"/>
      <c r="AK984" s="72"/>
      <c r="AL984" s="72"/>
      <c r="AM984" s="72"/>
      <c r="AN984" s="72"/>
    </row>
    <row r="985" spans="1:40" ht="12.75" customHeight="1" x14ac:dyDescent="0.25">
      <c r="A985" s="72"/>
      <c r="B985" s="72"/>
      <c r="C985" s="72"/>
      <c r="D985" s="74"/>
      <c r="E985" s="74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  <c r="AA985" s="72"/>
      <c r="AB985" s="72"/>
      <c r="AC985" s="72"/>
      <c r="AD985" s="72"/>
      <c r="AE985" s="72"/>
      <c r="AF985" s="72"/>
      <c r="AG985" s="72"/>
      <c r="AH985" s="72"/>
      <c r="AI985" s="72"/>
      <c r="AJ985" s="72"/>
      <c r="AK985" s="72"/>
      <c r="AL985" s="72"/>
      <c r="AM985" s="72"/>
      <c r="AN985" s="72"/>
    </row>
    <row r="986" spans="1:40" ht="12.75" customHeight="1" x14ac:dyDescent="0.25">
      <c r="A986" s="72"/>
      <c r="B986" s="72"/>
      <c r="C986" s="72"/>
      <c r="D986" s="74"/>
      <c r="E986" s="74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  <c r="AC986" s="72"/>
      <c r="AD986" s="72"/>
      <c r="AE986" s="72"/>
      <c r="AF986" s="72"/>
      <c r="AG986" s="72"/>
      <c r="AH986" s="72"/>
      <c r="AI986" s="72"/>
      <c r="AJ986" s="72"/>
      <c r="AK986" s="72"/>
      <c r="AL986" s="72"/>
      <c r="AM986" s="72"/>
      <c r="AN986" s="72"/>
    </row>
    <row r="987" spans="1:40" ht="12.75" customHeight="1" x14ac:dyDescent="0.25">
      <c r="A987" s="72"/>
      <c r="B987" s="72"/>
      <c r="C987" s="72"/>
      <c r="D987" s="74"/>
      <c r="E987" s="74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  <c r="AA987" s="72"/>
      <c r="AB987" s="72"/>
      <c r="AC987" s="72"/>
      <c r="AD987" s="72"/>
      <c r="AE987" s="72"/>
      <c r="AF987" s="72"/>
      <c r="AG987" s="72"/>
      <c r="AH987" s="72"/>
      <c r="AI987" s="72"/>
      <c r="AJ987" s="72"/>
      <c r="AK987" s="72"/>
      <c r="AL987" s="72"/>
      <c r="AM987" s="72"/>
      <c r="AN987" s="72"/>
    </row>
    <row r="988" spans="1:40" ht="12.75" customHeight="1" x14ac:dyDescent="0.25">
      <c r="A988" s="72"/>
      <c r="B988" s="72"/>
      <c r="C988" s="72"/>
      <c r="D988" s="74"/>
      <c r="E988" s="74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  <c r="AA988" s="72"/>
      <c r="AB988" s="72"/>
      <c r="AC988" s="72"/>
      <c r="AD988" s="72"/>
      <c r="AE988" s="72"/>
      <c r="AF988" s="72"/>
      <c r="AG988" s="72"/>
      <c r="AH988" s="72"/>
      <c r="AI988" s="72"/>
      <c r="AJ988" s="72"/>
      <c r="AK988" s="72"/>
      <c r="AL988" s="72"/>
      <c r="AM988" s="72"/>
      <c r="AN988" s="72"/>
    </row>
    <row r="989" spans="1:40" ht="12.75" customHeight="1" x14ac:dyDescent="0.25">
      <c r="A989" s="72"/>
      <c r="B989" s="72"/>
      <c r="C989" s="72"/>
      <c r="D989" s="74"/>
      <c r="E989" s="74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  <c r="AA989" s="72"/>
      <c r="AB989" s="72"/>
      <c r="AC989" s="72"/>
      <c r="AD989" s="72"/>
      <c r="AE989" s="72"/>
      <c r="AF989" s="72"/>
      <c r="AG989" s="72"/>
      <c r="AH989" s="72"/>
      <c r="AI989" s="72"/>
      <c r="AJ989" s="72"/>
      <c r="AK989" s="72"/>
      <c r="AL989" s="72"/>
      <c r="AM989" s="72"/>
      <c r="AN989" s="72"/>
    </row>
    <row r="990" spans="1:40" ht="12.75" customHeight="1" x14ac:dyDescent="0.25">
      <c r="A990" s="72"/>
      <c r="B990" s="72"/>
      <c r="C990" s="72"/>
      <c r="D990" s="74"/>
      <c r="E990" s="74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  <c r="AA990" s="72"/>
      <c r="AB990" s="72"/>
      <c r="AC990" s="72"/>
      <c r="AD990" s="72"/>
      <c r="AE990" s="72"/>
      <c r="AF990" s="72"/>
      <c r="AG990" s="72"/>
      <c r="AH990" s="72"/>
      <c r="AI990" s="72"/>
      <c r="AJ990" s="72"/>
      <c r="AK990" s="72"/>
      <c r="AL990" s="72"/>
      <c r="AM990" s="72"/>
      <c r="AN990" s="72"/>
    </row>
    <row r="991" spans="1:40" ht="12.75" customHeight="1" x14ac:dyDescent="0.25">
      <c r="A991" s="72"/>
      <c r="B991" s="72"/>
      <c r="C991" s="72"/>
      <c r="D991" s="74"/>
      <c r="E991" s="74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  <c r="AN991" s="72"/>
    </row>
    <row r="992" spans="1:40" ht="12.75" customHeight="1" x14ac:dyDescent="0.25">
      <c r="A992" s="72"/>
      <c r="B992" s="72"/>
      <c r="C992" s="72"/>
      <c r="D992" s="74"/>
      <c r="E992" s="74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  <c r="AA992" s="72"/>
      <c r="AB992" s="72"/>
      <c r="AC992" s="72"/>
      <c r="AD992" s="72"/>
      <c r="AE992" s="72"/>
      <c r="AF992" s="72"/>
      <c r="AG992" s="72"/>
      <c r="AH992" s="72"/>
      <c r="AI992" s="72"/>
      <c r="AJ992" s="72"/>
      <c r="AK992" s="72"/>
      <c r="AL992" s="72"/>
      <c r="AM992" s="72"/>
      <c r="AN992" s="72"/>
    </row>
    <row r="993" spans="1:40" ht="12.75" customHeight="1" x14ac:dyDescent="0.25">
      <c r="A993" s="72"/>
      <c r="B993" s="72"/>
      <c r="C993" s="72"/>
      <c r="D993" s="74"/>
      <c r="E993" s="74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  <c r="AC993" s="72"/>
      <c r="AD993" s="72"/>
      <c r="AE993" s="72"/>
      <c r="AF993" s="72"/>
      <c r="AG993" s="72"/>
      <c r="AH993" s="72"/>
      <c r="AI993" s="72"/>
      <c r="AJ993" s="72"/>
      <c r="AK993" s="72"/>
      <c r="AL993" s="72"/>
      <c r="AM993" s="72"/>
      <c r="AN993" s="72"/>
    </row>
    <row r="994" spans="1:40" ht="12.75" customHeight="1" x14ac:dyDescent="0.25">
      <c r="A994" s="72"/>
      <c r="B994" s="72"/>
      <c r="C994" s="72"/>
      <c r="D994" s="74"/>
      <c r="E994" s="74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  <c r="AC994" s="72"/>
      <c r="AD994" s="72"/>
      <c r="AE994" s="72"/>
      <c r="AF994" s="72"/>
      <c r="AG994" s="72"/>
      <c r="AH994" s="72"/>
      <c r="AI994" s="72"/>
      <c r="AJ994" s="72"/>
      <c r="AK994" s="72"/>
      <c r="AL994" s="72"/>
      <c r="AM994" s="72"/>
      <c r="AN994" s="72"/>
    </row>
    <row r="995" spans="1:40" ht="12.75" customHeight="1" x14ac:dyDescent="0.25">
      <c r="A995" s="72"/>
      <c r="B995" s="72"/>
      <c r="C995" s="72"/>
      <c r="D995" s="74"/>
      <c r="E995" s="74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  <c r="AC995" s="72"/>
      <c r="AD995" s="72"/>
      <c r="AE995" s="72"/>
      <c r="AF995" s="72"/>
      <c r="AG995" s="72"/>
      <c r="AH995" s="72"/>
      <c r="AI995" s="72"/>
      <c r="AJ995" s="72"/>
      <c r="AK995" s="72"/>
      <c r="AL995" s="72"/>
      <c r="AM995" s="72"/>
      <c r="AN995" s="72"/>
    </row>
    <row r="996" spans="1:40" ht="12.75" customHeight="1" x14ac:dyDescent="0.25">
      <c r="A996" s="72"/>
      <c r="B996" s="72"/>
      <c r="C996" s="72"/>
      <c r="D996" s="74"/>
      <c r="E996" s="74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  <c r="AN996" s="72"/>
    </row>
    <row r="997" spans="1:40" ht="12.75" customHeight="1" x14ac:dyDescent="0.25">
      <c r="A997" s="72"/>
      <c r="B997" s="72"/>
      <c r="C997" s="72"/>
      <c r="D997" s="74"/>
      <c r="E997" s="74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72"/>
      <c r="AL997" s="72"/>
      <c r="AM997" s="72"/>
      <c r="AN997" s="72"/>
    </row>
    <row r="998" spans="1:40" ht="12.75" customHeight="1" x14ac:dyDescent="0.25">
      <c r="A998" s="72"/>
      <c r="B998" s="72"/>
      <c r="C998" s="72"/>
      <c r="D998" s="74"/>
      <c r="E998" s="74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  <c r="AC998" s="72"/>
      <c r="AD998" s="72"/>
      <c r="AE998" s="72"/>
      <c r="AF998" s="72"/>
      <c r="AG998" s="72"/>
      <c r="AH998" s="72"/>
      <c r="AI998" s="72"/>
      <c r="AJ998" s="72"/>
      <c r="AK998" s="72"/>
      <c r="AL998" s="72"/>
      <c r="AM998" s="72"/>
      <c r="AN998" s="72"/>
    </row>
    <row r="999" spans="1:40" ht="12.75" customHeight="1" x14ac:dyDescent="0.25">
      <c r="A999" s="72"/>
      <c r="B999" s="72"/>
      <c r="C999" s="72"/>
      <c r="D999" s="74"/>
      <c r="E999" s="74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  <c r="AC999" s="72"/>
      <c r="AD999" s="72"/>
      <c r="AE999" s="72"/>
      <c r="AF999" s="72"/>
      <c r="AG999" s="72"/>
      <c r="AH999" s="72"/>
      <c r="AI999" s="72"/>
      <c r="AJ999" s="72"/>
      <c r="AK999" s="72"/>
      <c r="AL999" s="72"/>
      <c r="AM999" s="72"/>
      <c r="AN999" s="72"/>
    </row>
    <row r="1000" spans="1:40" ht="12.75" customHeight="1" x14ac:dyDescent="0.25">
      <c r="A1000" s="72"/>
      <c r="B1000" s="72"/>
      <c r="C1000" s="72"/>
      <c r="D1000" s="74"/>
      <c r="E1000" s="74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  <c r="AC1000" s="72"/>
      <c r="AD1000" s="72"/>
      <c r="AE1000" s="72"/>
      <c r="AF1000" s="72"/>
      <c r="AG1000" s="72"/>
      <c r="AH1000" s="72"/>
      <c r="AI1000" s="72"/>
      <c r="AJ1000" s="72"/>
      <c r="AK1000" s="72"/>
      <c r="AL1000" s="72"/>
      <c r="AM1000" s="72"/>
      <c r="AN1000" s="72"/>
    </row>
    <row r="1001" spans="1:40" ht="12.75" customHeight="1" x14ac:dyDescent="0.25">
      <c r="A1001" s="72"/>
      <c r="B1001" s="72"/>
      <c r="C1001" s="72"/>
      <c r="D1001" s="74"/>
      <c r="E1001" s="74"/>
      <c r="F1001" s="72"/>
      <c r="G1001" s="72"/>
      <c r="H1001" s="72"/>
      <c r="I1001" s="72"/>
      <c r="J1001" s="72"/>
      <c r="K1001" s="72"/>
      <c r="L1001" s="72"/>
      <c r="M1001" s="72"/>
      <c r="N1001" s="72"/>
      <c r="O1001" s="72"/>
      <c r="P1001" s="72"/>
      <c r="Q1001" s="72"/>
      <c r="R1001" s="72"/>
      <c r="S1001" s="72"/>
      <c r="T1001" s="72"/>
      <c r="U1001" s="72"/>
      <c r="V1001" s="72"/>
      <c r="W1001" s="72"/>
      <c r="X1001" s="72"/>
      <c r="Y1001" s="72"/>
      <c r="Z1001" s="72"/>
      <c r="AA1001" s="72"/>
      <c r="AB1001" s="72"/>
      <c r="AC1001" s="72"/>
      <c r="AD1001" s="72"/>
      <c r="AE1001" s="72"/>
      <c r="AF1001" s="72"/>
      <c r="AG1001" s="72"/>
      <c r="AH1001" s="72"/>
      <c r="AI1001" s="72"/>
      <c r="AJ1001" s="72"/>
      <c r="AK1001" s="72"/>
      <c r="AL1001" s="72"/>
      <c r="AM1001" s="72"/>
      <c r="AN1001" s="72"/>
    </row>
    <row r="1002" spans="1:40" ht="12.75" customHeight="1" x14ac:dyDescent="0.25">
      <c r="A1002" s="72"/>
      <c r="B1002" s="72"/>
      <c r="C1002" s="72"/>
      <c r="D1002" s="74"/>
      <c r="E1002" s="74"/>
      <c r="F1002" s="72"/>
      <c r="G1002" s="72"/>
      <c r="H1002" s="72"/>
      <c r="I1002" s="72"/>
      <c r="J1002" s="72"/>
      <c r="K1002" s="72"/>
      <c r="L1002" s="72"/>
      <c r="M1002" s="72"/>
      <c r="N1002" s="72"/>
      <c r="O1002" s="72"/>
      <c r="P1002" s="72"/>
      <c r="Q1002" s="72"/>
      <c r="R1002" s="72"/>
      <c r="S1002" s="72"/>
      <c r="T1002" s="72"/>
      <c r="U1002" s="72"/>
      <c r="V1002" s="72"/>
      <c r="W1002" s="72"/>
      <c r="X1002" s="72"/>
      <c r="Y1002" s="72"/>
      <c r="Z1002" s="72"/>
      <c r="AA1002" s="72"/>
      <c r="AB1002" s="72"/>
      <c r="AC1002" s="72"/>
      <c r="AD1002" s="72"/>
      <c r="AE1002" s="72"/>
      <c r="AF1002" s="72"/>
      <c r="AG1002" s="72"/>
      <c r="AH1002" s="72"/>
      <c r="AI1002" s="72"/>
      <c r="AJ1002" s="72"/>
      <c r="AK1002" s="72"/>
      <c r="AL1002" s="72"/>
      <c r="AM1002" s="72"/>
      <c r="AN1002" s="72"/>
    </row>
    <row r="1003" spans="1:40" ht="12.75" customHeight="1" x14ac:dyDescent="0.25">
      <c r="A1003" s="72"/>
      <c r="B1003" s="72"/>
      <c r="C1003" s="72"/>
      <c r="D1003" s="74"/>
      <c r="E1003" s="74"/>
      <c r="F1003" s="72"/>
      <c r="G1003" s="72"/>
      <c r="H1003" s="72"/>
      <c r="I1003" s="72"/>
      <c r="J1003" s="72"/>
      <c r="K1003" s="72"/>
      <c r="L1003" s="72"/>
      <c r="M1003" s="72"/>
      <c r="N1003" s="72"/>
      <c r="O1003" s="72"/>
      <c r="P1003" s="72"/>
      <c r="Q1003" s="72"/>
      <c r="R1003" s="72"/>
      <c r="S1003" s="72"/>
      <c r="T1003" s="72"/>
      <c r="U1003" s="72"/>
      <c r="V1003" s="72"/>
      <c r="W1003" s="72"/>
      <c r="X1003" s="72"/>
      <c r="Y1003" s="72"/>
      <c r="Z1003" s="72"/>
      <c r="AA1003" s="72"/>
      <c r="AB1003" s="72"/>
      <c r="AC1003" s="72"/>
      <c r="AD1003" s="72"/>
      <c r="AE1003" s="72"/>
      <c r="AF1003" s="72"/>
      <c r="AG1003" s="72"/>
      <c r="AH1003" s="72"/>
      <c r="AI1003" s="72"/>
      <c r="AJ1003" s="72"/>
      <c r="AK1003" s="72"/>
      <c r="AL1003" s="72"/>
      <c r="AM1003" s="72"/>
      <c r="AN1003" s="72"/>
    </row>
    <row r="1004" spans="1:40" ht="12.75" customHeight="1" x14ac:dyDescent="0.25">
      <c r="A1004" s="72"/>
      <c r="B1004" s="72"/>
      <c r="C1004" s="72"/>
      <c r="D1004" s="74"/>
      <c r="E1004" s="74"/>
      <c r="F1004" s="72"/>
      <c r="G1004" s="72"/>
      <c r="H1004" s="72"/>
      <c r="I1004" s="72"/>
      <c r="J1004" s="72"/>
      <c r="K1004" s="72"/>
      <c r="L1004" s="72"/>
      <c r="M1004" s="72"/>
      <c r="N1004" s="72"/>
      <c r="O1004" s="72"/>
      <c r="P1004" s="72"/>
      <c r="Q1004" s="72"/>
      <c r="R1004" s="72"/>
      <c r="S1004" s="72"/>
      <c r="T1004" s="72"/>
      <c r="U1004" s="72"/>
      <c r="V1004" s="72"/>
      <c r="W1004" s="72"/>
      <c r="X1004" s="72"/>
      <c r="Y1004" s="72"/>
      <c r="Z1004" s="72"/>
      <c r="AA1004" s="72"/>
      <c r="AB1004" s="72"/>
      <c r="AC1004" s="72"/>
      <c r="AD1004" s="72"/>
      <c r="AE1004" s="72"/>
      <c r="AF1004" s="72"/>
      <c r="AG1004" s="72"/>
      <c r="AH1004" s="72"/>
      <c r="AI1004" s="72"/>
      <c r="AJ1004" s="72"/>
      <c r="AK1004" s="72"/>
      <c r="AL1004" s="72"/>
      <c r="AM1004" s="72"/>
      <c r="AN1004" s="72"/>
    </row>
    <row r="1005" spans="1:40" ht="12.75" customHeight="1" x14ac:dyDescent="0.25">
      <c r="A1005" s="72"/>
      <c r="B1005" s="72"/>
      <c r="C1005" s="72"/>
      <c r="D1005" s="74"/>
      <c r="E1005" s="74"/>
      <c r="F1005" s="72"/>
      <c r="G1005" s="72"/>
      <c r="H1005" s="72"/>
      <c r="I1005" s="72"/>
      <c r="J1005" s="72"/>
      <c r="K1005" s="72"/>
      <c r="L1005" s="72"/>
      <c r="M1005" s="72"/>
      <c r="N1005" s="72"/>
      <c r="O1005" s="72"/>
      <c r="P1005" s="72"/>
      <c r="Q1005" s="72"/>
      <c r="R1005" s="72"/>
      <c r="S1005" s="72"/>
      <c r="T1005" s="72"/>
      <c r="U1005" s="72"/>
      <c r="V1005" s="72"/>
      <c r="W1005" s="72"/>
      <c r="X1005" s="72"/>
      <c r="Y1005" s="72"/>
      <c r="Z1005" s="72"/>
      <c r="AA1005" s="72"/>
      <c r="AB1005" s="72"/>
      <c r="AC1005" s="72"/>
      <c r="AD1005" s="72"/>
      <c r="AE1005" s="72"/>
      <c r="AF1005" s="72"/>
      <c r="AG1005" s="72"/>
      <c r="AH1005" s="72"/>
      <c r="AI1005" s="72"/>
      <c r="AJ1005" s="72"/>
      <c r="AK1005" s="72"/>
      <c r="AL1005" s="72"/>
      <c r="AM1005" s="72"/>
      <c r="AN1005" s="72"/>
    </row>
    <row r="1006" spans="1:40" ht="12.75" customHeight="1" x14ac:dyDescent="0.25">
      <c r="A1006" s="72"/>
      <c r="B1006" s="72"/>
      <c r="C1006" s="72"/>
      <c r="D1006" s="74"/>
      <c r="E1006" s="74"/>
      <c r="F1006" s="72"/>
      <c r="G1006" s="72"/>
      <c r="H1006" s="72"/>
      <c r="I1006" s="72"/>
      <c r="J1006" s="72"/>
      <c r="K1006" s="72"/>
      <c r="L1006" s="72"/>
      <c r="M1006" s="72"/>
      <c r="N1006" s="72"/>
      <c r="O1006" s="72"/>
      <c r="P1006" s="72"/>
      <c r="Q1006" s="72"/>
      <c r="R1006" s="72"/>
      <c r="S1006" s="72"/>
      <c r="T1006" s="72"/>
      <c r="U1006" s="72"/>
      <c r="V1006" s="72"/>
      <c r="W1006" s="72"/>
      <c r="X1006" s="72"/>
      <c r="Y1006" s="72"/>
      <c r="Z1006" s="72"/>
      <c r="AA1006" s="72"/>
      <c r="AB1006" s="72"/>
      <c r="AC1006" s="72"/>
      <c r="AD1006" s="72"/>
      <c r="AE1006" s="72"/>
      <c r="AF1006" s="72"/>
      <c r="AG1006" s="72"/>
      <c r="AH1006" s="72"/>
      <c r="AI1006" s="72"/>
      <c r="AJ1006" s="72"/>
      <c r="AK1006" s="72"/>
      <c r="AL1006" s="72"/>
      <c r="AM1006" s="72"/>
      <c r="AN1006" s="72"/>
    </row>
    <row r="1007" spans="1:40" ht="12.75" customHeight="1" x14ac:dyDescent="0.25">
      <c r="A1007" s="72"/>
      <c r="B1007" s="72"/>
      <c r="C1007" s="72"/>
      <c r="D1007" s="74"/>
      <c r="E1007" s="74"/>
      <c r="F1007" s="72"/>
      <c r="G1007" s="72"/>
      <c r="H1007" s="72"/>
      <c r="I1007" s="72"/>
      <c r="J1007" s="72"/>
      <c r="K1007" s="72"/>
      <c r="L1007" s="72"/>
      <c r="M1007" s="72"/>
      <c r="N1007" s="72"/>
      <c r="O1007" s="72"/>
      <c r="P1007" s="72"/>
      <c r="Q1007" s="72"/>
      <c r="R1007" s="72"/>
      <c r="S1007" s="72"/>
      <c r="T1007" s="72"/>
      <c r="U1007" s="72"/>
      <c r="V1007" s="72"/>
      <c r="W1007" s="72"/>
      <c r="X1007" s="72"/>
      <c r="Y1007" s="72"/>
      <c r="Z1007" s="72"/>
      <c r="AA1007" s="72"/>
      <c r="AB1007" s="72"/>
      <c r="AC1007" s="72"/>
      <c r="AD1007" s="72"/>
      <c r="AE1007" s="72"/>
      <c r="AF1007" s="72"/>
      <c r="AG1007" s="72"/>
      <c r="AH1007" s="72"/>
      <c r="AI1007" s="72"/>
      <c r="AJ1007" s="72"/>
      <c r="AK1007" s="72"/>
      <c r="AL1007" s="72"/>
      <c r="AM1007" s="72"/>
      <c r="AN1007" s="72"/>
    </row>
    <row r="1008" spans="1:40" ht="12.75" customHeight="1" x14ac:dyDescent="0.25">
      <c r="A1008" s="72"/>
      <c r="B1008" s="72"/>
      <c r="C1008" s="72"/>
      <c r="D1008" s="74"/>
      <c r="E1008" s="74"/>
      <c r="F1008" s="72"/>
      <c r="G1008" s="72"/>
      <c r="H1008" s="72"/>
      <c r="I1008" s="72"/>
      <c r="J1008" s="72"/>
      <c r="K1008" s="72"/>
      <c r="L1008" s="72"/>
      <c r="M1008" s="72"/>
      <c r="N1008" s="72"/>
      <c r="O1008" s="72"/>
      <c r="P1008" s="72"/>
      <c r="Q1008" s="72"/>
      <c r="R1008" s="72"/>
      <c r="S1008" s="72"/>
      <c r="T1008" s="72"/>
      <c r="U1008" s="72"/>
      <c r="V1008" s="72"/>
      <c r="W1008" s="72"/>
      <c r="X1008" s="72"/>
      <c r="Y1008" s="72"/>
      <c r="Z1008" s="72"/>
      <c r="AA1008" s="72"/>
      <c r="AB1008" s="72"/>
      <c r="AC1008" s="72"/>
      <c r="AD1008" s="72"/>
      <c r="AE1008" s="72"/>
      <c r="AF1008" s="72"/>
      <c r="AG1008" s="72"/>
      <c r="AH1008" s="72"/>
      <c r="AI1008" s="72"/>
      <c r="AJ1008" s="72"/>
      <c r="AK1008" s="72"/>
      <c r="AL1008" s="72"/>
      <c r="AM1008" s="72"/>
      <c r="AN1008" s="72"/>
    </row>
    <row r="1009" spans="1:40" ht="12.75" customHeight="1" x14ac:dyDescent="0.25">
      <c r="A1009" s="72"/>
      <c r="B1009" s="72"/>
      <c r="C1009" s="72"/>
      <c r="D1009" s="74"/>
      <c r="E1009" s="74"/>
      <c r="F1009" s="72"/>
      <c r="G1009" s="72"/>
      <c r="H1009" s="72"/>
      <c r="I1009" s="72"/>
      <c r="J1009" s="72"/>
      <c r="K1009" s="72"/>
      <c r="L1009" s="72"/>
      <c r="M1009" s="72"/>
      <c r="N1009" s="72"/>
      <c r="O1009" s="72"/>
      <c r="P1009" s="72"/>
      <c r="Q1009" s="72"/>
      <c r="R1009" s="72"/>
      <c r="S1009" s="72"/>
      <c r="T1009" s="72"/>
      <c r="U1009" s="72"/>
      <c r="V1009" s="72"/>
      <c r="W1009" s="72"/>
      <c r="X1009" s="72"/>
      <c r="Y1009" s="72"/>
      <c r="Z1009" s="72"/>
      <c r="AA1009" s="72"/>
      <c r="AB1009" s="72"/>
      <c r="AC1009" s="72"/>
      <c r="AD1009" s="72"/>
      <c r="AE1009" s="72"/>
      <c r="AF1009" s="72"/>
      <c r="AG1009" s="72"/>
      <c r="AH1009" s="72"/>
      <c r="AI1009" s="72"/>
      <c r="AJ1009" s="72"/>
      <c r="AK1009" s="72"/>
      <c r="AL1009" s="72"/>
      <c r="AM1009" s="72"/>
      <c r="AN1009" s="72"/>
    </row>
    <row r="1010" spans="1:40" ht="12.75" customHeight="1" x14ac:dyDescent="0.25">
      <c r="A1010" s="72"/>
      <c r="B1010" s="72"/>
      <c r="C1010" s="72"/>
      <c r="D1010" s="74"/>
      <c r="E1010" s="74"/>
      <c r="F1010" s="72"/>
      <c r="G1010" s="72"/>
      <c r="H1010" s="72"/>
      <c r="I1010" s="72"/>
      <c r="J1010" s="72"/>
      <c r="K1010" s="72"/>
      <c r="L1010" s="72"/>
      <c r="M1010" s="72"/>
      <c r="N1010" s="72"/>
      <c r="O1010" s="72"/>
      <c r="P1010" s="72"/>
      <c r="Q1010" s="72"/>
      <c r="R1010" s="72"/>
      <c r="S1010" s="72"/>
      <c r="T1010" s="72"/>
      <c r="U1010" s="72"/>
      <c r="V1010" s="72"/>
      <c r="W1010" s="72"/>
      <c r="X1010" s="72"/>
      <c r="Y1010" s="72"/>
      <c r="Z1010" s="72"/>
      <c r="AA1010" s="72"/>
      <c r="AB1010" s="72"/>
      <c r="AC1010" s="72"/>
      <c r="AD1010" s="72"/>
      <c r="AE1010" s="72"/>
      <c r="AF1010" s="72"/>
      <c r="AG1010" s="72"/>
      <c r="AH1010" s="72"/>
      <c r="AI1010" s="72"/>
      <c r="AJ1010" s="72"/>
      <c r="AK1010" s="72"/>
      <c r="AL1010" s="72"/>
      <c r="AM1010" s="72"/>
      <c r="AN1010" s="72"/>
    </row>
    <row r="1011" spans="1:40" ht="12.75" customHeight="1" x14ac:dyDescent="0.25">
      <c r="A1011" s="72"/>
      <c r="B1011" s="72"/>
      <c r="C1011" s="72"/>
      <c r="D1011" s="74"/>
      <c r="E1011" s="74"/>
      <c r="F1011" s="72"/>
      <c r="G1011" s="72"/>
      <c r="H1011" s="72"/>
      <c r="I1011" s="72"/>
      <c r="J1011" s="72"/>
      <c r="K1011" s="72"/>
      <c r="L1011" s="72"/>
      <c r="M1011" s="72"/>
      <c r="N1011" s="72"/>
      <c r="O1011" s="72"/>
      <c r="P1011" s="72"/>
      <c r="Q1011" s="72"/>
      <c r="R1011" s="72"/>
      <c r="S1011" s="72"/>
      <c r="T1011" s="72"/>
      <c r="U1011" s="72"/>
      <c r="V1011" s="72"/>
      <c r="W1011" s="72"/>
      <c r="X1011" s="72"/>
      <c r="Y1011" s="72"/>
      <c r="Z1011" s="72"/>
      <c r="AA1011" s="72"/>
      <c r="AB1011" s="72"/>
      <c r="AC1011" s="72"/>
      <c r="AD1011" s="72"/>
      <c r="AE1011" s="72"/>
      <c r="AF1011" s="72"/>
      <c r="AG1011" s="72"/>
      <c r="AH1011" s="72"/>
      <c r="AI1011" s="72"/>
      <c r="AJ1011" s="72"/>
      <c r="AK1011" s="72"/>
      <c r="AL1011" s="72"/>
      <c r="AM1011" s="72"/>
      <c r="AN1011" s="72"/>
    </row>
    <row r="1012" spans="1:40" ht="12.75" customHeight="1" x14ac:dyDescent="0.25">
      <c r="A1012" s="72"/>
      <c r="B1012" s="72"/>
      <c r="C1012" s="72"/>
      <c r="D1012" s="74"/>
      <c r="E1012" s="74"/>
      <c r="F1012" s="72"/>
      <c r="G1012" s="72"/>
      <c r="H1012" s="72"/>
      <c r="I1012" s="72"/>
      <c r="J1012" s="72"/>
      <c r="K1012" s="72"/>
      <c r="L1012" s="72"/>
      <c r="M1012" s="72"/>
      <c r="N1012" s="72"/>
      <c r="O1012" s="72"/>
      <c r="P1012" s="72"/>
      <c r="Q1012" s="72"/>
      <c r="R1012" s="72"/>
      <c r="S1012" s="72"/>
      <c r="T1012" s="72"/>
      <c r="U1012" s="72"/>
      <c r="V1012" s="72"/>
      <c r="W1012" s="72"/>
      <c r="X1012" s="72"/>
      <c r="Y1012" s="72"/>
      <c r="Z1012" s="72"/>
      <c r="AA1012" s="72"/>
      <c r="AB1012" s="72"/>
      <c r="AC1012" s="72"/>
      <c r="AD1012" s="72"/>
      <c r="AE1012" s="72"/>
      <c r="AF1012" s="72"/>
      <c r="AG1012" s="72"/>
      <c r="AH1012" s="72"/>
      <c r="AI1012" s="72"/>
      <c r="AJ1012" s="72"/>
      <c r="AK1012" s="72"/>
      <c r="AL1012" s="72"/>
      <c r="AM1012" s="72"/>
      <c r="AN1012" s="72"/>
    </row>
    <row r="1013" spans="1:40" ht="12.75" customHeight="1" x14ac:dyDescent="0.25">
      <c r="A1013" s="72"/>
      <c r="B1013" s="72"/>
      <c r="C1013" s="72"/>
      <c r="D1013" s="74"/>
      <c r="E1013" s="74"/>
      <c r="F1013" s="72"/>
      <c r="G1013" s="72"/>
      <c r="H1013" s="72"/>
      <c r="I1013" s="72"/>
      <c r="J1013" s="72"/>
      <c r="K1013" s="72"/>
      <c r="L1013" s="72"/>
      <c r="M1013" s="72"/>
      <c r="N1013" s="72"/>
      <c r="O1013" s="72"/>
      <c r="P1013" s="72"/>
      <c r="Q1013" s="72"/>
      <c r="R1013" s="72"/>
      <c r="S1013" s="72"/>
      <c r="T1013" s="72"/>
      <c r="U1013" s="72"/>
      <c r="V1013" s="72"/>
      <c r="W1013" s="72"/>
      <c r="X1013" s="72"/>
      <c r="Y1013" s="72"/>
      <c r="Z1013" s="72"/>
      <c r="AA1013" s="72"/>
      <c r="AB1013" s="72"/>
      <c r="AC1013" s="72"/>
      <c r="AD1013" s="72"/>
      <c r="AE1013" s="72"/>
      <c r="AF1013" s="72"/>
      <c r="AG1013" s="72"/>
      <c r="AH1013" s="72"/>
      <c r="AI1013" s="72"/>
      <c r="AJ1013" s="72"/>
      <c r="AK1013" s="72"/>
      <c r="AL1013" s="72"/>
      <c r="AM1013" s="72"/>
      <c r="AN1013" s="72"/>
    </row>
    <row r="1014" spans="1:40" ht="12.75" customHeight="1" x14ac:dyDescent="0.25">
      <c r="A1014" s="72"/>
      <c r="B1014" s="72"/>
      <c r="C1014" s="72"/>
      <c r="D1014" s="74"/>
      <c r="E1014" s="74"/>
      <c r="F1014" s="72"/>
      <c r="G1014" s="72"/>
      <c r="H1014" s="72"/>
      <c r="I1014" s="72"/>
      <c r="J1014" s="72"/>
      <c r="K1014" s="72"/>
      <c r="L1014" s="72"/>
      <c r="M1014" s="72"/>
      <c r="N1014" s="72"/>
      <c r="O1014" s="72"/>
      <c r="P1014" s="72"/>
      <c r="Q1014" s="72"/>
      <c r="R1014" s="72"/>
      <c r="S1014" s="72"/>
      <c r="T1014" s="72"/>
      <c r="U1014" s="72"/>
      <c r="V1014" s="72"/>
      <c r="W1014" s="72"/>
      <c r="X1014" s="72"/>
      <c r="Y1014" s="72"/>
      <c r="Z1014" s="72"/>
      <c r="AA1014" s="72"/>
      <c r="AB1014" s="72"/>
      <c r="AC1014" s="72"/>
      <c r="AD1014" s="72"/>
      <c r="AE1014" s="72"/>
      <c r="AF1014" s="72"/>
      <c r="AG1014" s="72"/>
      <c r="AH1014" s="72"/>
      <c r="AI1014" s="72"/>
      <c r="AJ1014" s="72"/>
      <c r="AK1014" s="72"/>
      <c r="AL1014" s="72"/>
      <c r="AM1014" s="72"/>
      <c r="AN1014" s="72"/>
    </row>
    <row r="1015" spans="1:40" ht="12.75" customHeight="1" x14ac:dyDescent="0.25">
      <c r="A1015" s="72"/>
      <c r="B1015" s="72"/>
      <c r="C1015" s="72"/>
      <c r="D1015" s="74"/>
      <c r="E1015" s="74"/>
      <c r="F1015" s="72"/>
      <c r="G1015" s="72"/>
      <c r="H1015" s="72"/>
      <c r="I1015" s="72"/>
      <c r="J1015" s="72"/>
      <c r="K1015" s="72"/>
      <c r="L1015" s="72"/>
      <c r="M1015" s="72"/>
      <c r="N1015" s="72"/>
      <c r="O1015" s="72"/>
      <c r="P1015" s="72"/>
      <c r="Q1015" s="72"/>
      <c r="R1015" s="72"/>
      <c r="S1015" s="72"/>
      <c r="T1015" s="72"/>
      <c r="U1015" s="72"/>
      <c r="V1015" s="72"/>
      <c r="W1015" s="72"/>
      <c r="X1015" s="72"/>
      <c r="Y1015" s="72"/>
      <c r="Z1015" s="72"/>
      <c r="AA1015" s="72"/>
      <c r="AB1015" s="72"/>
      <c r="AC1015" s="72"/>
      <c r="AD1015" s="72"/>
      <c r="AE1015" s="72"/>
      <c r="AF1015" s="72"/>
      <c r="AG1015" s="72"/>
      <c r="AH1015" s="72"/>
      <c r="AI1015" s="72"/>
      <c r="AJ1015" s="72"/>
      <c r="AK1015" s="72"/>
      <c r="AL1015" s="72"/>
      <c r="AM1015" s="72"/>
      <c r="AN1015" s="72"/>
    </row>
    <row r="1016" spans="1:40" ht="12.75" customHeight="1" x14ac:dyDescent="0.25">
      <c r="A1016" s="72"/>
      <c r="B1016" s="72"/>
      <c r="C1016" s="72"/>
      <c r="D1016" s="74"/>
      <c r="E1016" s="74"/>
      <c r="F1016" s="72"/>
      <c r="G1016" s="72"/>
      <c r="H1016" s="72"/>
      <c r="I1016" s="72"/>
      <c r="J1016" s="72"/>
      <c r="K1016" s="72"/>
      <c r="L1016" s="72"/>
      <c r="M1016" s="72"/>
      <c r="N1016" s="72"/>
      <c r="O1016" s="72"/>
      <c r="P1016" s="72"/>
      <c r="Q1016" s="72"/>
      <c r="R1016" s="72"/>
      <c r="S1016" s="72"/>
      <c r="T1016" s="72"/>
      <c r="U1016" s="72"/>
      <c r="V1016" s="72"/>
      <c r="W1016" s="72"/>
      <c r="X1016" s="72"/>
      <c r="Y1016" s="72"/>
      <c r="Z1016" s="72"/>
      <c r="AA1016" s="72"/>
      <c r="AB1016" s="72"/>
      <c r="AC1016" s="72"/>
      <c r="AD1016" s="72"/>
      <c r="AE1016" s="72"/>
      <c r="AF1016" s="72"/>
      <c r="AG1016" s="72"/>
      <c r="AH1016" s="72"/>
      <c r="AI1016" s="72"/>
      <c r="AJ1016" s="72"/>
      <c r="AK1016" s="72"/>
      <c r="AL1016" s="72"/>
      <c r="AM1016" s="72"/>
      <c r="AN1016" s="72"/>
    </row>
    <row r="1017" spans="1:40" ht="12.75" customHeight="1" x14ac:dyDescent="0.25">
      <c r="A1017" s="72"/>
      <c r="B1017" s="72"/>
      <c r="C1017" s="72"/>
      <c r="D1017" s="74"/>
      <c r="E1017" s="74"/>
      <c r="F1017" s="72"/>
      <c r="G1017" s="72"/>
      <c r="H1017" s="72"/>
      <c r="I1017" s="72"/>
      <c r="J1017" s="72"/>
      <c r="K1017" s="72"/>
      <c r="L1017" s="72"/>
      <c r="M1017" s="72"/>
      <c r="N1017" s="72"/>
      <c r="O1017" s="72"/>
      <c r="P1017" s="72"/>
      <c r="Q1017" s="72"/>
      <c r="R1017" s="72"/>
      <c r="S1017" s="72"/>
      <c r="T1017" s="72"/>
      <c r="U1017" s="72"/>
      <c r="V1017" s="72"/>
      <c r="W1017" s="72"/>
      <c r="X1017" s="72"/>
      <c r="Y1017" s="72"/>
      <c r="Z1017" s="72"/>
      <c r="AA1017" s="72"/>
      <c r="AB1017" s="72"/>
      <c r="AC1017" s="72"/>
      <c r="AD1017" s="72"/>
      <c r="AE1017" s="72"/>
      <c r="AF1017" s="72"/>
      <c r="AG1017" s="72"/>
      <c r="AH1017" s="72"/>
      <c r="AI1017" s="72"/>
      <c r="AJ1017" s="72"/>
      <c r="AK1017" s="72"/>
      <c r="AL1017" s="72"/>
      <c r="AM1017" s="72"/>
      <c r="AN1017" s="72"/>
    </row>
    <row r="1018" spans="1:40" ht="12.75" customHeight="1" x14ac:dyDescent="0.25">
      <c r="A1018" s="72"/>
      <c r="B1018" s="72"/>
      <c r="C1018" s="72"/>
      <c r="D1018" s="74"/>
      <c r="E1018" s="74"/>
      <c r="F1018" s="72"/>
      <c r="G1018" s="72"/>
      <c r="H1018" s="72"/>
      <c r="I1018" s="72"/>
      <c r="J1018" s="72"/>
      <c r="K1018" s="72"/>
      <c r="L1018" s="72"/>
      <c r="M1018" s="72"/>
      <c r="N1018" s="72"/>
      <c r="O1018" s="72"/>
      <c r="P1018" s="72"/>
      <c r="Q1018" s="72"/>
      <c r="R1018" s="72"/>
      <c r="S1018" s="72"/>
      <c r="T1018" s="72"/>
      <c r="U1018" s="72"/>
      <c r="V1018" s="72"/>
      <c r="W1018" s="72"/>
      <c r="X1018" s="72"/>
      <c r="Y1018" s="72"/>
      <c r="Z1018" s="72"/>
      <c r="AA1018" s="72"/>
      <c r="AB1018" s="72"/>
      <c r="AC1018" s="72"/>
      <c r="AD1018" s="72"/>
      <c r="AE1018" s="72"/>
      <c r="AF1018" s="72"/>
      <c r="AG1018" s="72"/>
      <c r="AH1018" s="72"/>
      <c r="AI1018" s="72"/>
      <c r="AJ1018" s="72"/>
      <c r="AK1018" s="72"/>
      <c r="AL1018" s="72"/>
      <c r="AM1018" s="72"/>
      <c r="AN1018" s="72"/>
    </row>
  </sheetData>
  <mergeCells count="86">
    <mergeCell ref="A55:C56"/>
    <mergeCell ref="F61:I61"/>
    <mergeCell ref="B62:C62"/>
    <mergeCell ref="F62:I62"/>
    <mergeCell ref="B63:C63"/>
    <mergeCell ref="F63:I63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43:A44"/>
    <mergeCell ref="B43:B44"/>
    <mergeCell ref="C43:C44"/>
    <mergeCell ref="A45:A46"/>
    <mergeCell ref="B45:B46"/>
    <mergeCell ref="C45:C46"/>
    <mergeCell ref="A39:A40"/>
    <mergeCell ref="B39:B40"/>
    <mergeCell ref="C39:C40"/>
    <mergeCell ref="A41:A42"/>
    <mergeCell ref="B41:B42"/>
    <mergeCell ref="C41:C42"/>
    <mergeCell ref="A35:A36"/>
    <mergeCell ref="B35:B36"/>
    <mergeCell ref="C35:C36"/>
    <mergeCell ref="A37:A38"/>
    <mergeCell ref="B37:B38"/>
    <mergeCell ref="C37:C38"/>
    <mergeCell ref="A31:A32"/>
    <mergeCell ref="B31:B32"/>
    <mergeCell ref="C31:C32"/>
    <mergeCell ref="A33:A34"/>
    <mergeCell ref="B33:B34"/>
    <mergeCell ref="C33:C34"/>
    <mergeCell ref="A27:A28"/>
    <mergeCell ref="B27:B28"/>
    <mergeCell ref="C27:C28"/>
    <mergeCell ref="A29:A30"/>
    <mergeCell ref="B29:B30"/>
    <mergeCell ref="C29:C30"/>
    <mergeCell ref="A23:A24"/>
    <mergeCell ref="B23:B24"/>
    <mergeCell ref="C23:C24"/>
    <mergeCell ref="A25:A26"/>
    <mergeCell ref="B25:B26"/>
    <mergeCell ref="C25:C26"/>
    <mergeCell ref="A19:A20"/>
    <mergeCell ref="B19:B20"/>
    <mergeCell ref="C19:C20"/>
    <mergeCell ref="A21:A22"/>
    <mergeCell ref="B21:B22"/>
    <mergeCell ref="C21:C22"/>
    <mergeCell ref="A15:A16"/>
    <mergeCell ref="B15:B16"/>
    <mergeCell ref="C15:C16"/>
    <mergeCell ref="A17:A18"/>
    <mergeCell ref="B17:B18"/>
    <mergeCell ref="C17:C18"/>
    <mergeCell ref="A11:A12"/>
    <mergeCell ref="B11:B12"/>
    <mergeCell ref="C11:C12"/>
    <mergeCell ref="A13:A14"/>
    <mergeCell ref="B13:B14"/>
    <mergeCell ref="C13:C14"/>
    <mergeCell ref="A7:A8"/>
    <mergeCell ref="B7:B8"/>
    <mergeCell ref="C7:C8"/>
    <mergeCell ref="A9:A10"/>
    <mergeCell ref="B9:B10"/>
    <mergeCell ref="C9:C10"/>
    <mergeCell ref="A1:Y1"/>
    <mergeCell ref="A3:Y3"/>
    <mergeCell ref="A4:C4"/>
    <mergeCell ref="D4:L4"/>
    <mergeCell ref="N4:Y4"/>
    <mergeCell ref="A5:C5"/>
    <mergeCell ref="D5:M5"/>
    <mergeCell ref="N5:Y5"/>
  </mergeCells>
  <printOptions horizontalCentered="1"/>
  <pageMargins left="1.3136614173228347" right="0.70866141732283472" top="0.74803149606299213" bottom="0.74803149606299213" header="0" footer="0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MG</vt:lpstr>
      <vt:lpstr>Cronograma Físico-Financeiro</vt:lpstr>
      <vt:lpstr>'Cronograma Físico-Financeiro'!Area_de_impressao</vt:lpstr>
      <vt:lpstr>MG!Area_de_impressao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ADELFO PINHEIRO COSTA</dc:creator>
  <cp:lastModifiedBy>Jose magno sarmento</cp:lastModifiedBy>
  <cp:lastPrinted>2026-05-11T17:25:47Z</cp:lastPrinted>
  <dcterms:created xsi:type="dcterms:W3CDTF">2025-03-27T11:58:35Z</dcterms:created>
  <dcterms:modified xsi:type="dcterms:W3CDTF">2026-05-11T17:26:19Z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0x010100835113810AC1044C9D196D8504A83822</vt:lpwstr>
  </property>
</Properties>
</file>